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4D\Inschrijfformulier\"/>
    </mc:Choice>
  </mc:AlternateContent>
  <xr:revisionPtr revIDLastSave="0" documentId="8_{859C4F34-242B-4271-A3FE-5F497068C746}" xr6:coauthVersionLast="47" xr6:coauthVersionMax="47" xr10:uidLastSave="{00000000-0000-0000-0000-000000000000}"/>
  <workbookProtection workbookPassword="CEB2" lockStructure="1"/>
  <bookViews>
    <workbookView xWindow="-108" yWindow="-108" windowWidth="23256" windowHeight="12456" xr2:uid="{1A70AFCC-C5F8-4123-BF84-F6E07894F1AC}"/>
  </bookViews>
  <sheets>
    <sheet name="blad1" sheetId="1" r:id="rId1"/>
    <sheet name="blad2" sheetId="2" r:id="rId2"/>
    <sheet name="blad3" sheetId="3" r:id="rId3"/>
    <sheet name="Totalen" sheetId="4" r:id="rId4"/>
    <sheet name="Blad4" sheetId="5" r:id="rId5"/>
  </sheets>
  <definedNames>
    <definedName name="Startplaatsen">Totalen!$J$17:$J$19</definedName>
  </definedNames>
  <calcPr calcId="191029"/>
</workbook>
</file>

<file path=xl/calcChain.xml><?xml version="1.0" encoding="utf-8"?>
<calcChain xmlns="http://schemas.openxmlformats.org/spreadsheetml/2006/main">
  <c r="F1" i="3" l="1"/>
  <c r="B60" i="1"/>
  <c r="M48" i="1" s="1"/>
  <c r="B134" i="4"/>
  <c r="V3" i="2"/>
  <c r="F1" i="2"/>
  <c r="B3" i="5"/>
  <c r="B1" i="5"/>
  <c r="D11" i="5"/>
  <c r="D9" i="5"/>
  <c r="D7" i="5"/>
  <c r="Y22" i="1"/>
  <c r="E28" i="4"/>
  <c r="Y46" i="3"/>
  <c r="E158" i="4"/>
  <c r="Y45" i="3"/>
  <c r="E157" i="4"/>
  <c r="Y44" i="3"/>
  <c r="E156" i="4"/>
  <c r="Y43" i="3"/>
  <c r="E155" i="4"/>
  <c r="Y42" i="3"/>
  <c r="E154" i="4"/>
  <c r="Y41" i="3"/>
  <c r="E153" i="4"/>
  <c r="Y40" i="3"/>
  <c r="E152" i="4"/>
  <c r="Y39" i="3"/>
  <c r="E151" i="4"/>
  <c r="Y38" i="3"/>
  <c r="E150" i="4"/>
  <c r="Y37" i="3"/>
  <c r="E149" i="4"/>
  <c r="Y36" i="3"/>
  <c r="E148" i="4"/>
  <c r="Y35" i="3"/>
  <c r="E147" i="4"/>
  <c r="Y34" i="3"/>
  <c r="E146" i="4"/>
  <c r="Y33" i="3"/>
  <c r="E145" i="4"/>
  <c r="Y32" i="3"/>
  <c r="E144" i="4"/>
  <c r="Y31" i="3"/>
  <c r="E143" i="4"/>
  <c r="Y30" i="3"/>
  <c r="E142" i="4"/>
  <c r="Y29" i="3"/>
  <c r="E141" i="4"/>
  <c r="Y28" i="3"/>
  <c r="E140" i="4"/>
  <c r="Y27" i="3"/>
  <c r="E139" i="4"/>
  <c r="Y26" i="3"/>
  <c r="E138" i="4"/>
  <c r="Y25" i="3"/>
  <c r="E137" i="4"/>
  <c r="Y24" i="3"/>
  <c r="E136" i="4"/>
  <c r="Y23" i="3"/>
  <c r="E135" i="4"/>
  <c r="Y22" i="3"/>
  <c r="E134" i="4"/>
  <c r="L46" i="3"/>
  <c r="E133" i="4"/>
  <c r="L45" i="3"/>
  <c r="E132" i="4"/>
  <c r="L44" i="3"/>
  <c r="E131" i="4"/>
  <c r="L43" i="3"/>
  <c r="E130" i="4"/>
  <c r="L42" i="3"/>
  <c r="E129" i="4"/>
  <c r="L41" i="3"/>
  <c r="E128" i="4"/>
  <c r="L40" i="3"/>
  <c r="E127" i="4"/>
  <c r="L39" i="3"/>
  <c r="E126" i="4"/>
  <c r="L38" i="3"/>
  <c r="E125" i="4"/>
  <c r="L37" i="3"/>
  <c r="E124" i="4"/>
  <c r="L36" i="3"/>
  <c r="E123" i="4"/>
  <c r="L35" i="3"/>
  <c r="E122" i="4"/>
  <c r="L34" i="3"/>
  <c r="E121" i="4"/>
  <c r="L33" i="3"/>
  <c r="E120" i="4"/>
  <c r="L32" i="3"/>
  <c r="E119" i="4"/>
  <c r="L31" i="3"/>
  <c r="E118" i="4"/>
  <c r="L30" i="3"/>
  <c r="E117" i="4"/>
  <c r="L29" i="3"/>
  <c r="E116" i="4"/>
  <c r="L28" i="3"/>
  <c r="E115" i="4"/>
  <c r="L27" i="3"/>
  <c r="E114" i="4"/>
  <c r="L26" i="3"/>
  <c r="E113" i="4"/>
  <c r="L25" i="3"/>
  <c r="E112" i="4"/>
  <c r="L24" i="3"/>
  <c r="E111" i="4"/>
  <c r="L23" i="3"/>
  <c r="E110" i="4"/>
  <c r="L22" i="3"/>
  <c r="E109" i="4"/>
  <c r="Y46" i="2"/>
  <c r="E105" i="4"/>
  <c r="Y45" i="2"/>
  <c r="E104" i="4"/>
  <c r="Y44" i="2"/>
  <c r="E103" i="4"/>
  <c r="Y43" i="2"/>
  <c r="E102" i="4"/>
  <c r="Y42" i="2"/>
  <c r="E101" i="4"/>
  <c r="Y41" i="2"/>
  <c r="E100" i="4"/>
  <c r="Y40" i="2"/>
  <c r="E99" i="4"/>
  <c r="Y39" i="2"/>
  <c r="E98" i="4"/>
  <c r="Y38" i="2"/>
  <c r="E97" i="4"/>
  <c r="Y37" i="2"/>
  <c r="E96" i="4"/>
  <c r="Y36" i="2"/>
  <c r="E95" i="4"/>
  <c r="Y35" i="2"/>
  <c r="E94" i="4"/>
  <c r="Y34" i="2"/>
  <c r="E93" i="4"/>
  <c r="Y33" i="2"/>
  <c r="E92" i="4"/>
  <c r="Y32" i="2"/>
  <c r="E91" i="4"/>
  <c r="Y31" i="2"/>
  <c r="E90" i="4"/>
  <c r="Y30" i="2"/>
  <c r="E89" i="4"/>
  <c r="Y29" i="2"/>
  <c r="E88" i="4"/>
  <c r="Y28" i="2"/>
  <c r="E87" i="4"/>
  <c r="Y27" i="2"/>
  <c r="E86" i="4"/>
  <c r="Y26" i="2"/>
  <c r="E85" i="4"/>
  <c r="Y25" i="2"/>
  <c r="E84" i="4"/>
  <c r="Y24" i="2"/>
  <c r="E83" i="4"/>
  <c r="Y23" i="2"/>
  <c r="E82" i="4"/>
  <c r="Y22" i="2"/>
  <c r="E81" i="4"/>
  <c r="L46" i="2"/>
  <c r="E80" i="4"/>
  <c r="L45" i="2"/>
  <c r="E79" i="4"/>
  <c r="L44" i="2"/>
  <c r="E78" i="4"/>
  <c r="L43" i="2"/>
  <c r="E77" i="4"/>
  <c r="L42" i="2"/>
  <c r="E76" i="4"/>
  <c r="L41" i="2"/>
  <c r="E75" i="4"/>
  <c r="L40" i="2"/>
  <c r="E74" i="4"/>
  <c r="L39" i="2"/>
  <c r="E73" i="4"/>
  <c r="L38" i="2"/>
  <c r="E72" i="4"/>
  <c r="L37" i="2"/>
  <c r="E71" i="4"/>
  <c r="L36" i="2"/>
  <c r="E70" i="4"/>
  <c r="L35" i="2"/>
  <c r="E69" i="4"/>
  <c r="L34" i="2"/>
  <c r="E68" i="4"/>
  <c r="L33" i="2"/>
  <c r="E67" i="4"/>
  <c r="L32" i="2"/>
  <c r="E66" i="4"/>
  <c r="L31" i="2"/>
  <c r="E65" i="4"/>
  <c r="L30" i="2"/>
  <c r="E64" i="4"/>
  <c r="L29" i="2"/>
  <c r="E63" i="4"/>
  <c r="L28" i="2"/>
  <c r="E62" i="4"/>
  <c r="L27" i="2"/>
  <c r="E61" i="4"/>
  <c r="L26" i="2"/>
  <c r="E60" i="4"/>
  <c r="L25" i="2"/>
  <c r="E59" i="4"/>
  <c r="L24" i="2"/>
  <c r="E58" i="4"/>
  <c r="L23" i="2"/>
  <c r="E57" i="4"/>
  <c r="L22" i="2"/>
  <c r="E56" i="4"/>
  <c r="L22" i="1"/>
  <c r="E3" i="4"/>
  <c r="L24" i="1"/>
  <c r="E5" i="4"/>
  <c r="L32" i="1"/>
  <c r="E13" i="4"/>
  <c r="Y34" i="1"/>
  <c r="E40" i="4"/>
  <c r="L23" i="1"/>
  <c r="E4" i="4" s="1"/>
  <c r="L25" i="1"/>
  <c r="E6" i="4"/>
  <c r="L26" i="1"/>
  <c r="E7" i="4"/>
  <c r="L27" i="1"/>
  <c r="E8" i="4"/>
  <c r="L28" i="1"/>
  <c r="E9" i="4"/>
  <c r="L29" i="1"/>
  <c r="E10" i="4"/>
  <c r="L30" i="1"/>
  <c r="E11" i="4"/>
  <c r="L31" i="1"/>
  <c r="E12" i="4"/>
  <c r="L33" i="1"/>
  <c r="E14" i="4"/>
  <c r="L34" i="1"/>
  <c r="E15" i="4"/>
  <c r="L35" i="1"/>
  <c r="E16" i="4"/>
  <c r="L36" i="1"/>
  <c r="E17" i="4"/>
  <c r="L37" i="1"/>
  <c r="L38" i="1"/>
  <c r="E19" i="4"/>
  <c r="L39" i="1"/>
  <c r="E20" i="4"/>
  <c r="L40" i="1"/>
  <c r="E21" i="4"/>
  <c r="L41" i="1"/>
  <c r="E22" i="4"/>
  <c r="L42" i="1"/>
  <c r="E23" i="4"/>
  <c r="L43" i="1"/>
  <c r="E24" i="4"/>
  <c r="L44" i="1"/>
  <c r="E25" i="4"/>
  <c r="L45" i="1"/>
  <c r="E26" i="4"/>
  <c r="L46" i="1"/>
  <c r="E27" i="4"/>
  <c r="Y23" i="1"/>
  <c r="E29" i="4"/>
  <c r="Y24" i="1"/>
  <c r="E30" i="4"/>
  <c r="Y25" i="1"/>
  <c r="E31" i="4"/>
  <c r="Y26" i="1"/>
  <c r="E32" i="4"/>
  <c r="Y27" i="1"/>
  <c r="E33" i="4"/>
  <c r="Y28" i="1"/>
  <c r="E34" i="4"/>
  <c r="Y29" i="1"/>
  <c r="E35" i="4"/>
  <c r="Y30" i="1"/>
  <c r="E36" i="4"/>
  <c r="Y31" i="1"/>
  <c r="E37" i="4"/>
  <c r="Y32" i="1"/>
  <c r="E38" i="4"/>
  <c r="Y33" i="1"/>
  <c r="E39" i="4"/>
  <c r="Y35" i="1"/>
  <c r="E41" i="4"/>
  <c r="Y36" i="1"/>
  <c r="E42" i="4"/>
  <c r="Y37" i="1"/>
  <c r="E43" i="4"/>
  <c r="Y38" i="1"/>
  <c r="E44" i="4"/>
  <c r="Y39" i="1"/>
  <c r="E45" i="4"/>
  <c r="Y40" i="1"/>
  <c r="E46" i="4"/>
  <c r="Y41" i="1"/>
  <c r="E47" i="4"/>
  <c r="Y42" i="1"/>
  <c r="E48" i="4"/>
  <c r="Y43" i="1"/>
  <c r="E49" i="4"/>
  <c r="Y44" i="1"/>
  <c r="E50" i="4"/>
  <c r="Y45" i="1"/>
  <c r="E51" i="4"/>
  <c r="Y46" i="1"/>
  <c r="E52" i="4"/>
  <c r="D3" i="4"/>
  <c r="D5" i="4"/>
  <c r="D13" i="4"/>
  <c r="D40" i="4"/>
  <c r="D52" i="4"/>
  <c r="D51" i="4"/>
  <c r="D50" i="4"/>
  <c r="D49" i="4"/>
  <c r="D48" i="4"/>
  <c r="D47" i="4"/>
  <c r="D46" i="4"/>
  <c r="D45" i="4"/>
  <c r="D44" i="4"/>
  <c r="D43" i="4"/>
  <c r="D42" i="4"/>
  <c r="D41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2" i="4"/>
  <c r="D11" i="4"/>
  <c r="D10" i="4"/>
  <c r="D9" i="4"/>
  <c r="D8" i="4"/>
  <c r="D7" i="4"/>
  <c r="V8" i="4"/>
  <c r="P54" i="1"/>
  <c r="D6" i="4"/>
  <c r="D4" i="4"/>
  <c r="M10" i="4"/>
  <c r="G50" i="1"/>
  <c r="D59" i="4"/>
  <c r="D86" i="4"/>
  <c r="D114" i="4"/>
  <c r="D142" i="4"/>
  <c r="D109" i="4"/>
  <c r="V55" i="1"/>
  <c r="V56" i="1"/>
  <c r="V3" i="3"/>
  <c r="L13" i="3"/>
  <c r="L12" i="3"/>
  <c r="L11" i="3"/>
  <c r="L10" i="3"/>
  <c r="L9" i="3"/>
  <c r="L8" i="3"/>
  <c r="L7" i="3"/>
  <c r="L8" i="2"/>
  <c r="L13" i="2"/>
  <c r="L12" i="2"/>
  <c r="L11" i="2"/>
  <c r="L10" i="2"/>
  <c r="L9" i="2"/>
  <c r="L7" i="2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3" i="4"/>
  <c r="D112" i="4"/>
  <c r="D111" i="4"/>
  <c r="D110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8" i="4"/>
  <c r="D57" i="4"/>
  <c r="D56" i="4"/>
  <c r="A3" i="4"/>
  <c r="C158" i="4"/>
  <c r="B158" i="4"/>
  <c r="A158" i="4"/>
  <c r="C157" i="4"/>
  <c r="B157" i="4"/>
  <c r="A157" i="4"/>
  <c r="C156" i="4"/>
  <c r="B156" i="4"/>
  <c r="A156" i="4"/>
  <c r="C155" i="4"/>
  <c r="B155" i="4"/>
  <c r="A155" i="4"/>
  <c r="C154" i="4"/>
  <c r="B154" i="4"/>
  <c r="A154" i="4"/>
  <c r="C153" i="4"/>
  <c r="B153" i="4"/>
  <c r="A153" i="4"/>
  <c r="C152" i="4"/>
  <c r="B152" i="4"/>
  <c r="A152" i="4"/>
  <c r="C151" i="4"/>
  <c r="B151" i="4"/>
  <c r="A151" i="4"/>
  <c r="C150" i="4"/>
  <c r="B150" i="4"/>
  <c r="A150" i="4"/>
  <c r="C149" i="4"/>
  <c r="B149" i="4"/>
  <c r="A149" i="4"/>
  <c r="C148" i="4"/>
  <c r="B148" i="4"/>
  <c r="A148" i="4"/>
  <c r="C147" i="4"/>
  <c r="B147" i="4"/>
  <c r="A147" i="4"/>
  <c r="C146" i="4"/>
  <c r="B146" i="4"/>
  <c r="A146" i="4"/>
  <c r="C145" i="4"/>
  <c r="B145" i="4"/>
  <c r="A145" i="4"/>
  <c r="C144" i="4"/>
  <c r="B144" i="4"/>
  <c r="A144" i="4"/>
  <c r="C143" i="4"/>
  <c r="B143" i="4"/>
  <c r="A143" i="4"/>
  <c r="C142" i="4"/>
  <c r="B142" i="4"/>
  <c r="A142" i="4"/>
  <c r="C141" i="4"/>
  <c r="B141" i="4"/>
  <c r="A141" i="4"/>
  <c r="C140" i="4"/>
  <c r="B140" i="4"/>
  <c r="A140" i="4"/>
  <c r="C139" i="4"/>
  <c r="B139" i="4"/>
  <c r="A139" i="4"/>
  <c r="C138" i="4"/>
  <c r="B138" i="4"/>
  <c r="A138" i="4"/>
  <c r="C137" i="4"/>
  <c r="B137" i="4"/>
  <c r="A137" i="4"/>
  <c r="C136" i="4"/>
  <c r="B136" i="4"/>
  <c r="A136" i="4"/>
  <c r="C135" i="4"/>
  <c r="B135" i="4"/>
  <c r="A135" i="4"/>
  <c r="C134" i="4"/>
  <c r="A134" i="4"/>
  <c r="C133" i="4"/>
  <c r="B133" i="4"/>
  <c r="A133" i="4"/>
  <c r="C132" i="4"/>
  <c r="B132" i="4"/>
  <c r="A132" i="4"/>
  <c r="C131" i="4"/>
  <c r="B131" i="4"/>
  <c r="A131" i="4"/>
  <c r="C130" i="4"/>
  <c r="B130" i="4"/>
  <c r="A130" i="4"/>
  <c r="C129" i="4"/>
  <c r="B129" i="4"/>
  <c r="A129" i="4"/>
  <c r="C128" i="4"/>
  <c r="B128" i="4"/>
  <c r="A128" i="4"/>
  <c r="C127" i="4"/>
  <c r="B127" i="4"/>
  <c r="A127" i="4"/>
  <c r="C126" i="4"/>
  <c r="B126" i="4"/>
  <c r="A126" i="4"/>
  <c r="C125" i="4"/>
  <c r="B125" i="4"/>
  <c r="A125" i="4"/>
  <c r="C124" i="4"/>
  <c r="B124" i="4"/>
  <c r="A124" i="4"/>
  <c r="C123" i="4"/>
  <c r="B123" i="4"/>
  <c r="A123" i="4"/>
  <c r="C122" i="4"/>
  <c r="B122" i="4"/>
  <c r="A122" i="4"/>
  <c r="C121" i="4"/>
  <c r="B121" i="4"/>
  <c r="A121" i="4"/>
  <c r="C120" i="4"/>
  <c r="B120" i="4"/>
  <c r="A120" i="4"/>
  <c r="C119" i="4"/>
  <c r="B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C112" i="4"/>
  <c r="B112" i="4"/>
  <c r="A112" i="4"/>
  <c r="C111" i="4"/>
  <c r="B111" i="4"/>
  <c r="A111" i="4"/>
  <c r="C110" i="4"/>
  <c r="B110" i="4"/>
  <c r="A110" i="4"/>
  <c r="C109" i="4"/>
  <c r="B109" i="4"/>
  <c r="A109" i="4"/>
  <c r="A108" i="4"/>
  <c r="C105" i="4"/>
  <c r="B105" i="4"/>
  <c r="A105" i="4"/>
  <c r="C104" i="4"/>
  <c r="B104" i="4"/>
  <c r="A104" i="4"/>
  <c r="C103" i="4"/>
  <c r="B103" i="4"/>
  <c r="A103" i="4"/>
  <c r="C102" i="4"/>
  <c r="B102" i="4"/>
  <c r="A102" i="4"/>
  <c r="C101" i="4"/>
  <c r="B101" i="4"/>
  <c r="A101" i="4"/>
  <c r="C100" i="4"/>
  <c r="B100" i="4"/>
  <c r="A100" i="4"/>
  <c r="C99" i="4"/>
  <c r="B99" i="4"/>
  <c r="A99" i="4"/>
  <c r="C98" i="4"/>
  <c r="B98" i="4"/>
  <c r="A98" i="4"/>
  <c r="C97" i="4"/>
  <c r="B97" i="4"/>
  <c r="A97" i="4"/>
  <c r="C96" i="4"/>
  <c r="B96" i="4"/>
  <c r="A96" i="4"/>
  <c r="C95" i="4"/>
  <c r="B95" i="4"/>
  <c r="A95" i="4"/>
  <c r="C94" i="4"/>
  <c r="B94" i="4"/>
  <c r="A94" i="4"/>
  <c r="C93" i="4"/>
  <c r="B93" i="4"/>
  <c r="A93" i="4"/>
  <c r="C92" i="4"/>
  <c r="B92" i="4"/>
  <c r="A92" i="4"/>
  <c r="C91" i="4"/>
  <c r="B91" i="4"/>
  <c r="A91" i="4"/>
  <c r="C90" i="4"/>
  <c r="B90" i="4"/>
  <c r="A90" i="4"/>
  <c r="C89" i="4"/>
  <c r="B89" i="4"/>
  <c r="A89" i="4"/>
  <c r="C88" i="4"/>
  <c r="B88" i="4"/>
  <c r="A88" i="4"/>
  <c r="C87" i="4"/>
  <c r="B87" i="4"/>
  <c r="A87" i="4"/>
  <c r="C86" i="4"/>
  <c r="B86" i="4"/>
  <c r="A86" i="4"/>
  <c r="C85" i="4"/>
  <c r="B85" i="4"/>
  <c r="A85" i="4"/>
  <c r="C84" i="4"/>
  <c r="B84" i="4"/>
  <c r="A84" i="4"/>
  <c r="C83" i="4"/>
  <c r="B83" i="4"/>
  <c r="A83" i="4"/>
  <c r="C82" i="4"/>
  <c r="B82" i="4"/>
  <c r="A82" i="4"/>
  <c r="C81" i="4"/>
  <c r="B81" i="4"/>
  <c r="A81" i="4"/>
  <c r="C80" i="4"/>
  <c r="B80" i="4"/>
  <c r="A80" i="4"/>
  <c r="C79" i="4"/>
  <c r="B79" i="4"/>
  <c r="A79" i="4"/>
  <c r="C78" i="4"/>
  <c r="B78" i="4"/>
  <c r="A78" i="4"/>
  <c r="C77" i="4"/>
  <c r="B77" i="4"/>
  <c r="A77" i="4"/>
  <c r="C76" i="4"/>
  <c r="B76" i="4"/>
  <c r="A76" i="4"/>
  <c r="C75" i="4"/>
  <c r="B75" i="4"/>
  <c r="A75" i="4"/>
  <c r="C74" i="4"/>
  <c r="B74" i="4"/>
  <c r="A74" i="4"/>
  <c r="C73" i="4"/>
  <c r="B73" i="4"/>
  <c r="A73" i="4"/>
  <c r="C72" i="4"/>
  <c r="B72" i="4"/>
  <c r="A72" i="4"/>
  <c r="C71" i="4"/>
  <c r="B71" i="4"/>
  <c r="A71" i="4"/>
  <c r="C70" i="4"/>
  <c r="B70" i="4"/>
  <c r="A70" i="4"/>
  <c r="C69" i="4"/>
  <c r="B69" i="4"/>
  <c r="A69" i="4"/>
  <c r="C68" i="4"/>
  <c r="B68" i="4"/>
  <c r="A68" i="4"/>
  <c r="C67" i="4"/>
  <c r="B67" i="4"/>
  <c r="A67" i="4"/>
  <c r="C66" i="4"/>
  <c r="B66" i="4"/>
  <c r="A66" i="4"/>
  <c r="C65" i="4"/>
  <c r="B65" i="4"/>
  <c r="A65" i="4"/>
  <c r="C64" i="4"/>
  <c r="B64" i="4"/>
  <c r="A64" i="4"/>
  <c r="C63" i="4"/>
  <c r="B63" i="4"/>
  <c r="A63" i="4"/>
  <c r="C62" i="4"/>
  <c r="B62" i="4"/>
  <c r="A62" i="4"/>
  <c r="C61" i="4"/>
  <c r="B61" i="4"/>
  <c r="A61" i="4"/>
  <c r="C60" i="4"/>
  <c r="B60" i="4"/>
  <c r="A60" i="4"/>
  <c r="C59" i="4"/>
  <c r="B59" i="4"/>
  <c r="A59" i="4"/>
  <c r="C58" i="4"/>
  <c r="B58" i="4"/>
  <c r="A58" i="4"/>
  <c r="C57" i="4"/>
  <c r="B57" i="4"/>
  <c r="A57" i="4"/>
  <c r="C56" i="4"/>
  <c r="B56" i="4"/>
  <c r="A56" i="4"/>
  <c r="A55" i="4"/>
  <c r="C52" i="4"/>
  <c r="A52" i="4"/>
  <c r="C51" i="4"/>
  <c r="A51" i="4"/>
  <c r="C50" i="4"/>
  <c r="A50" i="4"/>
  <c r="C49" i="4"/>
  <c r="A49" i="4"/>
  <c r="C48" i="4"/>
  <c r="A48" i="4"/>
  <c r="C47" i="4"/>
  <c r="A47" i="4"/>
  <c r="C46" i="4"/>
  <c r="A46" i="4"/>
  <c r="C45" i="4"/>
  <c r="A45" i="4"/>
  <c r="C44" i="4"/>
  <c r="A44" i="4"/>
  <c r="C43" i="4"/>
  <c r="A43" i="4"/>
  <c r="C42" i="4"/>
  <c r="A42" i="4"/>
  <c r="C41" i="4"/>
  <c r="A41" i="4"/>
  <c r="C40" i="4"/>
  <c r="A40" i="4"/>
  <c r="C39" i="4"/>
  <c r="A39" i="4"/>
  <c r="C38" i="4"/>
  <c r="A38" i="4"/>
  <c r="C37" i="4"/>
  <c r="A37" i="4"/>
  <c r="C36" i="4"/>
  <c r="A36" i="4"/>
  <c r="C35" i="4"/>
  <c r="A35" i="4"/>
  <c r="C34" i="4"/>
  <c r="A34" i="4"/>
  <c r="C33" i="4"/>
  <c r="A33" i="4"/>
  <c r="C32" i="4"/>
  <c r="A32" i="4"/>
  <c r="C31" i="4"/>
  <c r="A31" i="4"/>
  <c r="C30" i="4"/>
  <c r="A30" i="4"/>
  <c r="C29" i="4"/>
  <c r="A29" i="4"/>
  <c r="C28" i="4"/>
  <c r="A28" i="4"/>
  <c r="C27" i="4"/>
  <c r="A27" i="4"/>
  <c r="C26" i="4"/>
  <c r="A26" i="4"/>
  <c r="C25" i="4"/>
  <c r="A25" i="4"/>
  <c r="C24" i="4"/>
  <c r="A24" i="4"/>
  <c r="C23" i="4"/>
  <c r="A23" i="4"/>
  <c r="C22" i="4"/>
  <c r="A22" i="4"/>
  <c r="C21" i="4"/>
  <c r="A21" i="4"/>
  <c r="C20" i="4"/>
  <c r="A20" i="4"/>
  <c r="C19" i="4"/>
  <c r="A19" i="4"/>
  <c r="C18" i="4"/>
  <c r="A18" i="4"/>
  <c r="C17" i="4"/>
  <c r="A17" i="4"/>
  <c r="C16" i="4"/>
  <c r="A16" i="4"/>
  <c r="C15" i="4"/>
  <c r="A15" i="4"/>
  <c r="C14" i="4"/>
  <c r="A14" i="4"/>
  <c r="C13" i="4"/>
  <c r="A13" i="4"/>
  <c r="C12" i="4"/>
  <c r="A12" i="4"/>
  <c r="C11" i="4"/>
  <c r="A11" i="4"/>
  <c r="C10" i="4"/>
  <c r="A10" i="4"/>
  <c r="C9" i="4"/>
  <c r="A9" i="4"/>
  <c r="C8" i="4"/>
  <c r="A8" i="4"/>
  <c r="C7" i="4"/>
  <c r="A7" i="4"/>
  <c r="C6" i="4"/>
  <c r="A6" i="4"/>
  <c r="C5" i="4"/>
  <c r="A5" i="4"/>
  <c r="C4" i="4"/>
  <c r="A4" i="4"/>
  <c r="C3" i="4"/>
  <c r="A2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29" i="4"/>
  <c r="B28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3" i="4"/>
  <c r="B4" i="4"/>
  <c r="M65" i="4"/>
  <c r="Y59" i="4"/>
  <c r="Y114" i="4"/>
  <c r="Y60" i="4"/>
  <c r="M110" i="4"/>
  <c r="S109" i="4"/>
  <c r="P114" i="4"/>
  <c r="J62" i="4"/>
  <c r="V57" i="4"/>
  <c r="M63" i="4"/>
  <c r="J60" i="4"/>
  <c r="Y63" i="4"/>
  <c r="V59" i="4"/>
  <c r="S58" i="4"/>
  <c r="P56" i="4"/>
  <c r="Y61" i="4"/>
  <c r="S65" i="4"/>
  <c r="P61" i="4"/>
  <c r="P63" i="4"/>
  <c r="AB56" i="4"/>
  <c r="J59" i="4"/>
  <c r="P59" i="4"/>
  <c r="Y64" i="4"/>
  <c r="P65" i="4"/>
  <c r="M62" i="4"/>
  <c r="V65" i="4"/>
  <c r="M59" i="4"/>
  <c r="S117" i="4"/>
  <c r="J114" i="4"/>
  <c r="V109" i="4"/>
  <c r="M114" i="4"/>
  <c r="V110" i="4"/>
  <c r="V112" i="4"/>
  <c r="Y112" i="4"/>
  <c r="V115" i="4"/>
  <c r="S113" i="4"/>
  <c r="S112" i="4"/>
  <c r="P118" i="4"/>
  <c r="Y110" i="4"/>
  <c r="S111" i="4"/>
  <c r="J111" i="4"/>
  <c r="P113" i="4"/>
  <c r="M115" i="4"/>
  <c r="Y115" i="4"/>
  <c r="P112" i="4"/>
  <c r="V111" i="4"/>
  <c r="M113" i="4"/>
  <c r="J109" i="4"/>
  <c r="S118" i="4"/>
  <c r="P117" i="4"/>
  <c r="V113" i="4"/>
  <c r="P110" i="4"/>
  <c r="AB110" i="4"/>
  <c r="M109" i="4"/>
  <c r="V116" i="4"/>
  <c r="E18" i="4"/>
  <c r="M6" i="4"/>
  <c r="D54" i="1"/>
  <c r="Y117" i="4"/>
  <c r="S60" i="4"/>
  <c r="S115" i="4"/>
  <c r="S114" i="4"/>
  <c r="V63" i="4"/>
  <c r="M111" i="4"/>
  <c r="M64" i="4"/>
  <c r="M112" i="4"/>
  <c r="Y111" i="4"/>
  <c r="S57" i="4"/>
  <c r="S63" i="4"/>
  <c r="Y116" i="4"/>
  <c r="Y113" i="4"/>
  <c r="J110" i="4"/>
  <c r="S110" i="4"/>
  <c r="S116" i="4"/>
  <c r="J117" i="4"/>
  <c r="Y118" i="4"/>
  <c r="P116" i="4"/>
  <c r="AB109" i="4"/>
  <c r="M118" i="4"/>
  <c r="J116" i="4"/>
  <c r="M117" i="4"/>
  <c r="J115" i="4"/>
  <c r="P111" i="4"/>
  <c r="V118" i="4"/>
  <c r="J112" i="4"/>
  <c r="Y109" i="4"/>
  <c r="P109" i="4"/>
  <c r="P115" i="4"/>
  <c r="J118" i="4"/>
  <c r="V117" i="4"/>
  <c r="M116" i="4"/>
  <c r="V114" i="4"/>
  <c r="J113" i="4"/>
  <c r="J65" i="4"/>
  <c r="S59" i="4"/>
  <c r="Y65" i="4"/>
  <c r="J63" i="4"/>
  <c r="Y62" i="4"/>
  <c r="P60" i="4"/>
  <c r="P57" i="4"/>
  <c r="V56" i="4"/>
  <c r="M61" i="4"/>
  <c r="P64" i="4"/>
  <c r="V61" i="4"/>
  <c r="J58" i="4"/>
  <c r="S56" i="4"/>
  <c r="AB57" i="4"/>
  <c r="J57" i="4"/>
  <c r="M57" i="4"/>
  <c r="V60" i="4"/>
  <c r="P62" i="4"/>
  <c r="S64" i="4"/>
  <c r="V62" i="4"/>
  <c r="S62" i="4"/>
  <c r="J64" i="4"/>
  <c r="S61" i="4"/>
  <c r="P58" i="4"/>
  <c r="V58" i="4"/>
  <c r="M56" i="4"/>
  <c r="M60" i="4"/>
  <c r="J61" i="4"/>
  <c r="Y56" i="4"/>
  <c r="M58" i="4"/>
  <c r="V64" i="4"/>
  <c r="Y57" i="4"/>
  <c r="J56" i="4"/>
  <c r="Y58" i="4"/>
  <c r="S4" i="4"/>
  <c r="J56" i="1"/>
  <c r="J11" i="4"/>
  <c r="D49" i="1"/>
  <c r="V3" i="4"/>
  <c r="P49" i="1"/>
  <c r="S6" i="4"/>
  <c r="M50" i="1"/>
  <c r="V6" i="4"/>
  <c r="P52" i="1"/>
  <c r="M4" i="4"/>
  <c r="D52" i="1"/>
  <c r="J4" i="4"/>
  <c r="A50" i="1"/>
  <c r="Y7" i="4"/>
  <c r="S55" i="1"/>
  <c r="J8" i="4"/>
  <c r="A54" i="1"/>
  <c r="S10" i="4"/>
  <c r="M54" i="1"/>
  <c r="J7" i="4"/>
  <c r="A53" i="1"/>
  <c r="S3" i="4"/>
  <c r="J55" i="1"/>
  <c r="J6" i="4"/>
  <c r="A52" i="1"/>
  <c r="V4" i="4"/>
  <c r="P50" i="1"/>
  <c r="V7" i="4"/>
  <c r="P53" i="1"/>
  <c r="P9" i="4"/>
  <c r="J51" i="1"/>
  <c r="AB4" i="4"/>
  <c r="V54" i="1"/>
  <c r="S7" i="4"/>
  <c r="M51" i="1"/>
  <c r="P11" i="4"/>
  <c r="J53" i="1"/>
  <c r="M9" i="4"/>
  <c r="G49" i="1"/>
  <c r="P8" i="4"/>
  <c r="J50" i="1"/>
  <c r="Y12" i="4"/>
  <c r="V52" i="1"/>
  <c r="V9" i="4"/>
  <c r="P55" i="1"/>
  <c r="M3" i="4"/>
  <c r="D51" i="1"/>
  <c r="M5" i="4"/>
  <c r="D53" i="1"/>
  <c r="V10" i="4"/>
  <c r="P56" i="1"/>
  <c r="Y9" i="4"/>
  <c r="V49" i="1"/>
  <c r="P5" i="4"/>
  <c r="G55" i="1"/>
  <c r="V12" i="4"/>
  <c r="S50" i="1"/>
  <c r="J9" i="4"/>
  <c r="A55" i="1"/>
  <c r="S5" i="4"/>
  <c r="M49" i="1"/>
  <c r="P10" i="4"/>
  <c r="J52" i="1"/>
  <c r="S8" i="4"/>
  <c r="M52" i="1"/>
  <c r="Y5" i="4"/>
  <c r="S53" i="1"/>
  <c r="J3" i="4"/>
  <c r="A49" i="1"/>
  <c r="M8" i="4"/>
  <c r="D56" i="1"/>
  <c r="Y11" i="4"/>
  <c r="V51" i="1"/>
  <c r="S12" i="4"/>
  <c r="M56" i="1"/>
  <c r="V5" i="4"/>
  <c r="P51" i="1"/>
  <c r="P7" i="4"/>
  <c r="J49" i="1"/>
  <c r="V11" i="4"/>
  <c r="S49" i="1"/>
  <c r="P4" i="4"/>
  <c r="G54" i="1"/>
  <c r="Y3" i="4"/>
  <c r="S51" i="1"/>
  <c r="S11" i="4"/>
  <c r="M55" i="1"/>
  <c r="S9" i="4"/>
  <c r="M53" i="1"/>
  <c r="J5" i="4"/>
  <c r="A51" i="1"/>
  <c r="P6" i="4"/>
  <c r="G56" i="1"/>
  <c r="AB3" i="4"/>
  <c r="V53" i="1"/>
  <c r="J12" i="4"/>
  <c r="D50" i="1"/>
  <c r="Y10" i="4"/>
  <c r="V50" i="1"/>
  <c r="M12" i="4"/>
  <c r="G52" i="1"/>
  <c r="Y8" i="4"/>
  <c r="S56" i="1"/>
  <c r="M11" i="4"/>
  <c r="G51" i="1"/>
  <c r="Y4" i="4"/>
  <c r="S52" i="1"/>
  <c r="J10" i="4"/>
  <c r="A56" i="1"/>
  <c r="P12" i="4"/>
  <c r="J54" i="1"/>
  <c r="M7" i="4"/>
  <c r="D55" i="1"/>
  <c r="P3" i="4"/>
  <c r="G53" i="1"/>
  <c r="Y6" i="4"/>
  <c r="S54" i="1"/>
  <c r="M60" i="1" l="1"/>
</calcChain>
</file>

<file path=xl/sharedStrings.xml><?xml version="1.0" encoding="utf-8"?>
<sst xmlns="http://schemas.openxmlformats.org/spreadsheetml/2006/main" count="197" uniqueCount="119">
  <si>
    <t>Blad 1</t>
  </si>
  <si>
    <t>Inschrijfformulier voor een groep</t>
  </si>
  <si>
    <t>Startplaats</t>
  </si>
  <si>
    <t>A</t>
  </si>
  <si>
    <t>Startnummer</t>
  </si>
  <si>
    <t>Naam van de groep:</t>
  </si>
  <si>
    <t>Naam contactpersoon</t>
  </si>
  <si>
    <t>Adres</t>
  </si>
  <si>
    <t>Postcode</t>
  </si>
  <si>
    <t>Woonplaats</t>
  </si>
  <si>
    <t>E-mailadres</t>
  </si>
  <si>
    <t>Telefoonnummer</t>
  </si>
  <si>
    <t xml:space="preserve">De groep neemt deel aan de </t>
  </si>
  <si>
    <t>km per avond</t>
  </si>
  <si>
    <t>In</t>
  </si>
  <si>
    <t>Nr</t>
  </si>
  <si>
    <t>Naam</t>
  </si>
  <si>
    <t>Geb</t>
  </si>
  <si>
    <t>Her-</t>
  </si>
  <si>
    <t>schrijf</t>
  </si>
  <si>
    <t>jaar</t>
  </si>
  <si>
    <t>inn.</t>
  </si>
  <si>
    <t>geld</t>
  </si>
  <si>
    <t>Totaal aantal uit te reiken herinneringen</t>
  </si>
  <si>
    <t>stuks.</t>
  </si>
  <si>
    <t>1e</t>
  </si>
  <si>
    <t>7e</t>
  </si>
  <si>
    <t>13e</t>
  </si>
  <si>
    <t>19e</t>
  </si>
  <si>
    <t>25e</t>
  </si>
  <si>
    <t>31e</t>
  </si>
  <si>
    <t>37e</t>
  </si>
  <si>
    <t>43e</t>
  </si>
  <si>
    <t>49e</t>
  </si>
  <si>
    <t>2e</t>
  </si>
  <si>
    <t>8e</t>
  </si>
  <si>
    <t>14e</t>
  </si>
  <si>
    <t>20e</t>
  </si>
  <si>
    <t>26e</t>
  </si>
  <si>
    <t>32e</t>
  </si>
  <si>
    <t>38e</t>
  </si>
  <si>
    <t>44e</t>
  </si>
  <si>
    <t>50e</t>
  </si>
  <si>
    <t>3e</t>
  </si>
  <si>
    <t>9e</t>
  </si>
  <si>
    <t>15e</t>
  </si>
  <si>
    <t>21e</t>
  </si>
  <si>
    <t>27e</t>
  </si>
  <si>
    <t>33e</t>
  </si>
  <si>
    <t>39e</t>
  </si>
  <si>
    <t>45e</t>
  </si>
  <si>
    <t>51e</t>
  </si>
  <si>
    <t>4e</t>
  </si>
  <si>
    <t>10e</t>
  </si>
  <si>
    <t>16e</t>
  </si>
  <si>
    <t>22e</t>
  </si>
  <si>
    <t>28e</t>
  </si>
  <si>
    <t>34e</t>
  </si>
  <si>
    <t>40e</t>
  </si>
  <si>
    <t>46e</t>
  </si>
  <si>
    <t>52e</t>
  </si>
  <si>
    <t>5e</t>
  </si>
  <si>
    <t>11e</t>
  </si>
  <si>
    <t>17e</t>
  </si>
  <si>
    <t>23e</t>
  </si>
  <si>
    <t>29e</t>
  </si>
  <si>
    <t>35e</t>
  </si>
  <si>
    <t>41e</t>
  </si>
  <si>
    <t>47e</t>
  </si>
  <si>
    <t>53e</t>
  </si>
  <si>
    <t>6e</t>
  </si>
  <si>
    <t>12e</t>
  </si>
  <si>
    <t>18e</t>
  </si>
  <si>
    <t>24e</t>
  </si>
  <si>
    <t>30e</t>
  </si>
  <si>
    <t>36e</t>
  </si>
  <si>
    <t>42e</t>
  </si>
  <si>
    <t>48e</t>
  </si>
  <si>
    <t>54e</t>
  </si>
  <si>
    <t>inschrijvingen ad</t>
  </si>
  <si>
    <t>Totaal</t>
  </si>
  <si>
    <t>Blad 2</t>
  </si>
  <si>
    <t>B</t>
  </si>
  <si>
    <t>Blad 3</t>
  </si>
  <si>
    <t>C</t>
  </si>
  <si>
    <t>Geb.jaar</t>
  </si>
  <si>
    <t>Herrinering</t>
  </si>
  <si>
    <t>Bedrag</t>
  </si>
  <si>
    <t>Herinnering</t>
  </si>
  <si>
    <t>Totaal aantal inschrijvingen van alle bladen</t>
  </si>
  <si>
    <t>55e</t>
  </si>
  <si>
    <t>56e</t>
  </si>
  <si>
    <t>57e</t>
  </si>
  <si>
    <t>58e</t>
  </si>
  <si>
    <t>59e</t>
  </si>
  <si>
    <t>60e</t>
  </si>
  <si>
    <t>61e</t>
  </si>
  <si>
    <t>62e</t>
  </si>
  <si>
    <t>63e</t>
  </si>
  <si>
    <t>64e</t>
  </si>
  <si>
    <t>N.B: Als 1ste de leider v.d. groep</t>
  </si>
  <si>
    <t>Inleveren bij de startplaats in 3-voud!!!</t>
  </si>
  <si>
    <t>Niet gestart:</t>
  </si>
  <si>
    <t>pers.</t>
  </si>
  <si>
    <t>Uitgevallen:</t>
  </si>
  <si>
    <t>Digitaal</t>
  </si>
  <si>
    <t>IBAN rekeningnummer</t>
  </si>
  <si>
    <t>t.n.v.</t>
  </si>
  <si>
    <t>Aantal deelnemers:</t>
  </si>
  <si>
    <t>Naam: Contactpersoon:</t>
  </si>
  <si>
    <t>Betaald: €</t>
  </si>
  <si>
    <t>Deelname nummer:</t>
  </si>
  <si>
    <t>Naam: School/Groep:</t>
  </si>
  <si>
    <t>E-mailadres:</t>
  </si>
  <si>
    <t>Dit formulier geprint aanbieden bij de start van de Avondvierdaagse Utrecht</t>
  </si>
  <si>
    <t>a</t>
  </si>
  <si>
    <t>Utr Vechtzoom</t>
  </si>
  <si>
    <t xml:space="preserve"> </t>
  </si>
  <si>
    <t>AVONDVIERDAAGSE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</si>
</sst>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;[Red]&quot;€&quot;\ #,##0.00\-"/>
    <numFmt numFmtId="165" formatCode="&quot;€&quot;\ #,##0.00_-"/>
  </numFmts>
  <fonts count="1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36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</font>
    <font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</font>
    <font>
      <sz val="8"/>
      <name val="Arial"/>
    </font>
    <font>
      <b/>
      <sz val="11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5" xfId="0" applyFont="1" applyBorder="1"/>
    <xf numFmtId="165" fontId="0" fillId="0" borderId="9" xfId="0" applyNumberFormat="1" applyBorder="1"/>
    <xf numFmtId="164" fontId="0" fillId="0" borderId="9" xfId="0" applyNumberFormat="1" applyBorder="1"/>
    <xf numFmtId="0" fontId="0" fillId="0" borderId="9" xfId="0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5" xfId="0" applyBorder="1"/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15" xfId="0" applyFont="1" applyBorder="1"/>
    <xf numFmtId="0" fontId="9" fillId="0" borderId="17" xfId="0" applyFont="1" applyBorder="1"/>
    <xf numFmtId="0" fontId="9" fillId="0" borderId="0" xfId="0" applyFont="1"/>
    <xf numFmtId="0" fontId="10" fillId="0" borderId="18" xfId="0" applyFont="1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12" xfId="0" applyFont="1" applyBorder="1" applyAlignment="1" applyProtection="1">
      <alignment horizontal="center"/>
      <protection locked="0"/>
    </xf>
    <xf numFmtId="0" fontId="11" fillId="0" borderId="1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9" xfId="0" applyFont="1" applyBorder="1" applyAlignment="1" applyProtection="1">
      <alignment horizontal="center"/>
      <protection locked="0"/>
    </xf>
    <xf numFmtId="0" fontId="11" fillId="0" borderId="9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2" fillId="0" borderId="0" xfId="0" applyNumberFormat="1" applyFont="1"/>
    <xf numFmtId="165" fontId="5" fillId="0" borderId="0" xfId="0" applyNumberFormat="1" applyFont="1"/>
    <xf numFmtId="0" fontId="5" fillId="0" borderId="7" xfId="0" applyFont="1" applyBorder="1"/>
    <xf numFmtId="0" fontId="5" fillId="0" borderId="0" xfId="0" applyFont="1" applyProtection="1">
      <protection locked="0"/>
    </xf>
    <xf numFmtId="0" fontId="0" fillId="0" borderId="0" xfId="0" applyAlignment="1">
      <alignment horizontal="left"/>
    </xf>
    <xf numFmtId="0" fontId="11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15" fillId="2" borderId="0" xfId="0" applyFont="1" applyFill="1"/>
    <xf numFmtId="165" fontId="5" fillId="0" borderId="7" xfId="0" applyNumberFormat="1" applyFont="1" applyBorder="1"/>
    <xf numFmtId="165" fontId="12" fillId="0" borderId="7" xfId="0" applyNumberFormat="1" applyFont="1" applyBorder="1"/>
    <xf numFmtId="164" fontId="0" fillId="0" borderId="0" xfId="0" applyNumberFormat="1"/>
    <xf numFmtId="0" fontId="5" fillId="0" borderId="0" xfId="0" applyFont="1" applyAlignment="1" applyProtection="1">
      <alignment horizontal="center"/>
      <protection locked="0"/>
    </xf>
    <xf numFmtId="0" fontId="17" fillId="0" borderId="0" xfId="0" applyFont="1"/>
    <xf numFmtId="0" fontId="16" fillId="0" borderId="0" xfId="0" applyFont="1"/>
    <xf numFmtId="0" fontId="12" fillId="0" borderId="0" xfId="0" applyFont="1"/>
    <xf numFmtId="0" fontId="12" fillId="0" borderId="9" xfId="0" applyFont="1" applyBorder="1"/>
    <xf numFmtId="0" fontId="12" fillId="0" borderId="21" xfId="0" applyFont="1" applyBorder="1"/>
    <xf numFmtId="49" fontId="5" fillId="0" borderId="0" xfId="0" applyNumberFormat="1" applyFont="1" applyAlignment="1">
      <alignment horizontal="left"/>
    </xf>
    <xf numFmtId="49" fontId="5" fillId="0" borderId="5" xfId="0" applyNumberFormat="1" applyFont="1" applyBorder="1" applyAlignment="1">
      <alignment horizontal="left"/>
    </xf>
    <xf numFmtId="0" fontId="5" fillId="0" borderId="16" xfId="0" applyFont="1" applyBorder="1" applyAlignment="1" applyProtection="1">
      <alignment horizontal="center"/>
      <protection locked="0"/>
    </xf>
    <xf numFmtId="0" fontId="13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0" fillId="0" borderId="24" xfId="0" applyBorder="1" applyProtection="1">
      <protection locked="0"/>
    </xf>
    <xf numFmtId="0" fontId="12" fillId="0" borderId="0" xfId="0" applyFont="1" applyProtection="1">
      <protection locked="0"/>
    </xf>
    <xf numFmtId="0" fontId="0" fillId="0" borderId="15" xfId="0" applyBorder="1" applyProtection="1">
      <protection locked="0"/>
    </xf>
    <xf numFmtId="0" fontId="2" fillId="0" borderId="0" xfId="0" applyFont="1"/>
    <xf numFmtId="49" fontId="2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5" xfId="0" applyNumberForma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2" fillId="0" borderId="11" xfId="0" applyFont="1" applyBorder="1" applyProtection="1">
      <protection locked="0"/>
    </xf>
    <xf numFmtId="0" fontId="12" fillId="0" borderId="12" xfId="0" applyFont="1" applyBorder="1" applyProtection="1">
      <protection locked="0"/>
    </xf>
    <xf numFmtId="2" fontId="0" fillId="0" borderId="15" xfId="0" applyNumberFormat="1" applyBorder="1" applyAlignment="1">
      <alignment horizontal="center"/>
    </xf>
    <xf numFmtId="0" fontId="3" fillId="0" borderId="2" xfId="0" applyFont="1" applyBorder="1"/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5" fillId="0" borderId="22" xfId="0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2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22" xfId="1" applyFont="1" applyFill="1" applyBorder="1" applyAlignment="1" applyProtection="1">
      <alignment horizontal="left"/>
      <protection locked="0"/>
    </xf>
    <xf numFmtId="0" fontId="5" fillId="0" borderId="21" xfId="1" applyFont="1" applyFill="1" applyBorder="1" applyAlignment="1" applyProtection="1">
      <alignment horizontal="left"/>
      <protection locked="0"/>
    </xf>
    <xf numFmtId="0" fontId="5" fillId="0" borderId="23" xfId="1" applyFont="1" applyFill="1" applyBorder="1" applyAlignment="1" applyProtection="1">
      <alignment horizontal="left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2" fillId="3" borderId="22" xfId="0" applyFont="1" applyFill="1" applyBorder="1" applyAlignment="1" applyProtection="1">
      <alignment horizontal="left"/>
      <protection locked="0"/>
    </xf>
    <xf numFmtId="0" fontId="5" fillId="3" borderId="21" xfId="0" applyFont="1" applyFill="1" applyBorder="1" applyAlignment="1" applyProtection="1">
      <alignment horizontal="left"/>
      <protection locked="0"/>
    </xf>
    <xf numFmtId="0" fontId="0" fillId="0" borderId="23" xfId="0" applyBorder="1" applyProtection="1">
      <protection locked="0"/>
    </xf>
    <xf numFmtId="0" fontId="0" fillId="0" borderId="21" xfId="0" applyBorder="1" applyProtection="1">
      <protection locked="0"/>
    </xf>
    <xf numFmtId="0" fontId="12" fillId="0" borderId="17" xfId="0" applyFont="1" applyBorder="1" applyAlignment="1">
      <alignment horizontal="right"/>
    </xf>
    <xf numFmtId="0" fontId="0" fillId="0" borderId="15" xfId="0" applyBorder="1" applyAlignment="1">
      <alignment horizontal="right"/>
    </xf>
    <xf numFmtId="9" fontId="5" fillId="0" borderId="22" xfId="2" applyFont="1" applyFill="1" applyBorder="1" applyAlignment="1" applyProtection="1">
      <alignment horizontal="left"/>
      <protection locked="0"/>
    </xf>
    <xf numFmtId="9" fontId="5" fillId="0" borderId="21" xfId="2" applyFont="1" applyFill="1" applyBorder="1" applyAlignment="1" applyProtection="1">
      <alignment horizontal="left"/>
      <protection locked="0"/>
    </xf>
    <xf numFmtId="9" fontId="5" fillId="0" borderId="23" xfId="2" applyFont="1" applyFill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left"/>
      <protection locked="0"/>
    </xf>
    <xf numFmtId="0" fontId="12" fillId="0" borderId="17" xfId="0" applyFont="1" applyBorder="1" applyProtection="1">
      <protection locked="0"/>
    </xf>
    <xf numFmtId="0" fontId="12" fillId="0" borderId="0" xfId="0" applyFont="1" applyProtection="1">
      <protection locked="0"/>
    </xf>
    <xf numFmtId="2" fontId="0" fillId="0" borderId="12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0" fillId="0" borderId="7" xfId="0" applyNumberFormat="1" applyBorder="1"/>
    <xf numFmtId="0" fontId="0" fillId="0" borderId="7" xfId="0" applyBorder="1"/>
    <xf numFmtId="165" fontId="5" fillId="0" borderId="25" xfId="0" applyNumberFormat="1" applyFont="1" applyBorder="1"/>
    <xf numFmtId="165" fontId="5" fillId="0" borderId="26" xfId="0" applyNumberFormat="1" applyFont="1" applyBorder="1"/>
    <xf numFmtId="165" fontId="5" fillId="0" borderId="27" xfId="0" applyNumberFormat="1" applyFont="1" applyBorder="1"/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0" borderId="17" xfId="0" applyFont="1" applyBorder="1"/>
    <xf numFmtId="0" fontId="5" fillId="0" borderId="0" xfId="0" applyFont="1"/>
    <xf numFmtId="0" fontId="12" fillId="0" borderId="28" xfId="0" applyFont="1" applyBorder="1" applyProtection="1">
      <protection locked="0"/>
    </xf>
    <xf numFmtId="0" fontId="12" fillId="0" borderId="9" xfId="0" applyFont="1" applyBorder="1" applyProtection="1">
      <protection locked="0"/>
    </xf>
    <xf numFmtId="2" fontId="0" fillId="0" borderId="9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9" fontId="5" fillId="0" borderId="22" xfId="0" applyNumberFormat="1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2" fontId="0" fillId="0" borderId="13" xfId="0" applyNumberFormat="1" applyBorder="1" applyAlignment="1">
      <alignment horizontal="center"/>
    </xf>
    <xf numFmtId="0" fontId="7" fillId="0" borderId="22" xfId="1" applyFont="1" applyFill="1" applyBorder="1" applyAlignment="1" applyProtection="1">
      <alignment horizontal="left"/>
    </xf>
    <xf numFmtId="0" fontId="7" fillId="0" borderId="21" xfId="1" applyFont="1" applyFill="1" applyBorder="1" applyAlignment="1" applyProtection="1">
      <alignment horizontal="left"/>
    </xf>
    <xf numFmtId="0" fontId="7" fillId="0" borderId="23" xfId="1" applyFont="1" applyFill="1" applyBorder="1" applyAlignment="1" applyProtection="1">
      <alignment horizontal="left"/>
    </xf>
    <xf numFmtId="0" fontId="5" fillId="0" borderId="22" xfId="1" applyFont="1" applyFill="1" applyBorder="1" applyAlignment="1" applyProtection="1">
      <alignment horizontal="left"/>
    </xf>
    <xf numFmtId="0" fontId="5" fillId="0" borderId="21" xfId="1" applyFont="1" applyFill="1" applyBorder="1" applyAlignment="1" applyProtection="1">
      <alignment horizontal="left"/>
    </xf>
    <xf numFmtId="0" fontId="5" fillId="0" borderId="23" xfId="1" applyFont="1" applyFill="1" applyBorder="1" applyAlignment="1" applyProtection="1">
      <alignment horizontal="left"/>
    </xf>
    <xf numFmtId="0" fontId="18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22" xfId="0" applyBorder="1"/>
    <xf numFmtId="0" fontId="0" fillId="0" borderId="21" xfId="0" applyBorder="1"/>
    <xf numFmtId="0" fontId="0" fillId="0" borderId="23" xfId="0" applyBorder="1"/>
    <xf numFmtId="9" fontId="0" fillId="0" borderId="22" xfId="0" applyNumberFormat="1" applyBorder="1" applyProtection="1">
      <protection locked="0"/>
    </xf>
    <xf numFmtId="0" fontId="0" fillId="0" borderId="22" xfId="0" applyBorder="1" applyProtection="1">
      <protection locked="0"/>
    </xf>
  </cellXfs>
  <cellStyles count="3">
    <cellStyle name="Hyperlink" xfId="1" builtinId="8"/>
    <cellStyle name="Procent" xfId="2" builtinId="5"/>
    <cellStyle name="Standaard" xfId="0" builtinId="0"/>
  </cellStyles>
  <dxfs count="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7620</xdr:rowOff>
    </xdr:from>
    <xdr:to>
      <xdr:col>3</xdr:col>
      <xdr:colOff>243840</xdr:colOff>
      <xdr:row>12</xdr:row>
      <xdr:rowOff>144780</xdr:rowOff>
    </xdr:to>
    <xdr:pic macro="[0]!Afbeelding2_Klikken">
      <xdr:nvPicPr>
        <xdr:cNvPr id="1107" name="Afbeelding 2">
          <a:extLst>
            <a:ext uri="{FF2B5EF4-FFF2-40B4-BE49-F238E27FC236}">
              <a16:creationId xmlns:a16="http://schemas.microsoft.com/office/drawing/2014/main" id="{D0B6126F-714C-FF4D-7DA3-4E89CA92A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205740"/>
          <a:ext cx="739140" cy="2011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7620</xdr:rowOff>
    </xdr:from>
    <xdr:to>
      <xdr:col>3</xdr:col>
      <xdr:colOff>213360</xdr:colOff>
      <xdr:row>12</xdr:row>
      <xdr:rowOff>99060</xdr:rowOff>
    </xdr:to>
    <xdr:pic macro="[0]!Afbeelding2_Klikken">
      <xdr:nvPicPr>
        <xdr:cNvPr id="2111" name="Afbeelding 3">
          <a:extLst>
            <a:ext uri="{FF2B5EF4-FFF2-40B4-BE49-F238E27FC236}">
              <a16:creationId xmlns:a16="http://schemas.microsoft.com/office/drawing/2014/main" id="{1BADC499-F699-106B-4C1C-EA04E09C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05740"/>
          <a:ext cx="723900" cy="200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0</xdr:rowOff>
    </xdr:from>
    <xdr:to>
      <xdr:col>3</xdr:col>
      <xdr:colOff>213360</xdr:colOff>
      <xdr:row>12</xdr:row>
      <xdr:rowOff>91440</xdr:rowOff>
    </xdr:to>
    <xdr:pic macro="[0]!Afbeelding2_Klikken">
      <xdr:nvPicPr>
        <xdr:cNvPr id="3135" name="Afbeelding 2">
          <a:extLst>
            <a:ext uri="{FF2B5EF4-FFF2-40B4-BE49-F238E27FC236}">
              <a16:creationId xmlns:a16="http://schemas.microsoft.com/office/drawing/2014/main" id="{4D2CBC40-DA21-FC35-6974-DCB84007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98120"/>
          <a:ext cx="731520" cy="200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6B4C-DB66-4782-8567-1172AF09090B}">
  <dimension ref="A1:Z61"/>
  <sheetViews>
    <sheetView tabSelected="1" zoomScaleNormal="100" workbookViewId="0">
      <selection activeCell="L7" sqref="L7:X7"/>
    </sheetView>
  </sheetViews>
  <sheetFormatPr defaultColWidth="3.6640625" defaultRowHeight="13.2" x14ac:dyDescent="0.25"/>
  <cols>
    <col min="1" max="8" width="3.6640625" customWidth="1"/>
    <col min="9" max="9" width="2.44140625" customWidth="1"/>
    <col min="10" max="10" width="4.88671875" customWidth="1"/>
    <col min="11" max="22" width="3.6640625" customWidth="1"/>
    <col min="23" max="23" width="4.88671875" customWidth="1"/>
  </cols>
  <sheetData>
    <row r="1" spans="1:26" ht="15.6" x14ac:dyDescent="0.3">
      <c r="A1" s="1"/>
      <c r="B1" s="2"/>
      <c r="C1" s="2"/>
      <c r="D1" s="2"/>
      <c r="E1" s="2"/>
      <c r="F1" s="3" t="s">
        <v>118</v>
      </c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94" t="s">
        <v>0</v>
      </c>
      <c r="V1" s="94"/>
      <c r="W1" s="94"/>
      <c r="X1" s="94"/>
      <c r="Y1" s="2"/>
      <c r="Z1" s="4"/>
    </row>
    <row r="2" spans="1:26" x14ac:dyDescent="0.25">
      <c r="A2" s="5"/>
      <c r="Z2" s="6"/>
    </row>
    <row r="3" spans="1:26" ht="18" thickBot="1" x14ac:dyDescent="0.35">
      <c r="A3" s="5"/>
      <c r="F3" s="95" t="s">
        <v>1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S3" t="s">
        <v>2</v>
      </c>
      <c r="T3" s="7"/>
      <c r="U3" s="7"/>
      <c r="V3" s="67" t="s">
        <v>116</v>
      </c>
      <c r="W3" s="67"/>
      <c r="X3" s="67"/>
      <c r="Y3" s="67"/>
      <c r="Z3" s="68"/>
    </row>
    <row r="4" spans="1:26" ht="12.75" customHeight="1" x14ac:dyDescent="0.25">
      <c r="A4" s="5"/>
      <c r="F4" s="64" t="s">
        <v>105</v>
      </c>
      <c r="S4" s="9"/>
      <c r="T4" s="9"/>
      <c r="V4" s="1"/>
      <c r="W4" s="2"/>
      <c r="X4" s="4"/>
      <c r="Y4" s="87" t="s">
        <v>3</v>
      </c>
      <c r="Z4" s="88"/>
    </row>
    <row r="5" spans="1:26" ht="12.75" customHeight="1" x14ac:dyDescent="0.25">
      <c r="A5" s="5"/>
      <c r="F5" s="8"/>
      <c r="R5" s="10" t="s">
        <v>4</v>
      </c>
      <c r="T5" s="11"/>
      <c r="U5" s="8"/>
      <c r="V5" s="5"/>
      <c r="X5" s="6"/>
      <c r="Y5" s="87"/>
      <c r="Z5" s="88"/>
    </row>
    <row r="6" spans="1:26" ht="13.5" customHeight="1" x14ac:dyDescent="0.25">
      <c r="A6" s="5"/>
      <c r="V6" s="5"/>
      <c r="X6" s="6"/>
      <c r="Y6" s="87"/>
      <c r="Z6" s="88"/>
    </row>
    <row r="7" spans="1:26" ht="12.75" customHeight="1" x14ac:dyDescent="0.25">
      <c r="A7" s="5"/>
      <c r="E7">
        <v>1</v>
      </c>
      <c r="F7" t="s">
        <v>5</v>
      </c>
      <c r="L7" s="98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  <c r="Y7" s="8"/>
      <c r="Z7" s="15"/>
    </row>
    <row r="8" spans="1:26" ht="12.75" customHeight="1" x14ac:dyDescent="0.25">
      <c r="A8" s="5"/>
      <c r="E8">
        <v>2</v>
      </c>
      <c r="F8" t="s">
        <v>6</v>
      </c>
      <c r="L8" s="115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7"/>
      <c r="Y8" s="8"/>
      <c r="Z8" s="15"/>
    </row>
    <row r="9" spans="1:26" x14ac:dyDescent="0.25">
      <c r="A9" s="5"/>
      <c r="F9" t="s">
        <v>7</v>
      </c>
      <c r="L9" s="98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8"/>
      <c r="Z9" s="15"/>
    </row>
    <row r="10" spans="1:26" x14ac:dyDescent="0.25">
      <c r="A10" s="5"/>
      <c r="F10" t="s">
        <v>8</v>
      </c>
      <c r="L10" s="118"/>
      <c r="M10" s="119"/>
      <c r="N10" s="119"/>
      <c r="O10" s="119"/>
      <c r="P10" s="120"/>
      <c r="Q10" s="52"/>
      <c r="R10" s="52"/>
      <c r="S10" s="52"/>
      <c r="T10" s="52"/>
      <c r="U10" s="52"/>
      <c r="V10" s="52"/>
      <c r="W10" s="52"/>
      <c r="X10" s="52"/>
      <c r="Z10" s="6"/>
    </row>
    <row r="11" spans="1:26" x14ac:dyDescent="0.25">
      <c r="A11" s="5"/>
      <c r="F11" t="s">
        <v>9</v>
      </c>
      <c r="L11" s="98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100"/>
      <c r="Y11" s="8"/>
      <c r="Z11" s="15"/>
    </row>
    <row r="12" spans="1:26" x14ac:dyDescent="0.25">
      <c r="A12" s="5"/>
      <c r="F12" t="s">
        <v>10</v>
      </c>
      <c r="L12" s="101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3"/>
      <c r="Y12" s="8"/>
      <c r="Z12" s="15"/>
    </row>
    <row r="13" spans="1:26" x14ac:dyDescent="0.25">
      <c r="A13" s="5"/>
      <c r="F13" t="s">
        <v>11</v>
      </c>
      <c r="L13" s="104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6"/>
      <c r="Y13" s="8"/>
      <c r="Z13" s="15"/>
    </row>
    <row r="14" spans="1:26" x14ac:dyDescent="0.25">
      <c r="A14" s="5"/>
      <c r="E14">
        <v>3</v>
      </c>
      <c r="F14" t="s">
        <v>12</v>
      </c>
      <c r="M14" s="8"/>
      <c r="O14" s="69">
        <v>5</v>
      </c>
      <c r="P14" t="s">
        <v>13</v>
      </c>
      <c r="Y14" s="8"/>
      <c r="Z14" s="15"/>
    </row>
    <row r="15" spans="1:26" x14ac:dyDescent="0.25">
      <c r="A15" s="5"/>
      <c r="F15" s="64" t="s">
        <v>106</v>
      </c>
      <c r="L15" s="109"/>
      <c r="M15" s="110"/>
      <c r="N15" s="110"/>
      <c r="O15" s="110"/>
      <c r="P15" s="110"/>
      <c r="Q15" s="111"/>
      <c r="R15" s="113" t="s">
        <v>107</v>
      </c>
      <c r="S15" s="114"/>
      <c r="T15" s="110"/>
      <c r="U15" s="112"/>
      <c r="V15" s="112"/>
      <c r="W15" s="112"/>
      <c r="X15" s="111"/>
      <c r="Y15" s="8"/>
      <c r="Z15" s="15"/>
    </row>
    <row r="16" spans="1:26" ht="11.25" customHeight="1" x14ac:dyDescent="0.25">
      <c r="A16" s="5"/>
      <c r="Y16" s="8"/>
      <c r="Z16" s="15"/>
    </row>
    <row r="17" spans="1:26" ht="13.8" x14ac:dyDescent="0.25">
      <c r="A17" s="5"/>
      <c r="B17" s="62"/>
      <c r="Z17" s="6"/>
    </row>
    <row r="18" spans="1:26" x14ac:dyDescent="0.25">
      <c r="A18" s="5"/>
      <c r="C18" s="16"/>
      <c r="D18" s="16"/>
      <c r="E18" s="16"/>
      <c r="F18" s="16"/>
      <c r="G18" s="17"/>
      <c r="H18" s="18"/>
      <c r="I18" s="18"/>
      <c r="M18" s="18"/>
      <c r="Z18" s="6"/>
    </row>
    <row r="19" spans="1:26" x14ac:dyDescent="0.25">
      <c r="A19" s="19"/>
      <c r="B19" s="20"/>
      <c r="C19" s="21"/>
      <c r="D19" s="21"/>
      <c r="E19" s="21"/>
      <c r="F19" s="21"/>
      <c r="G19" s="21"/>
      <c r="H19" s="21"/>
      <c r="I19" s="22"/>
      <c r="J19" s="22"/>
      <c r="K19" s="22"/>
      <c r="L19" s="107" t="s">
        <v>14</v>
      </c>
      <c r="M19" s="108"/>
      <c r="N19" s="23"/>
      <c r="O19" s="20"/>
      <c r="P19" s="21"/>
      <c r="Q19" s="21"/>
      <c r="R19" s="21"/>
      <c r="S19" s="21"/>
      <c r="T19" s="21"/>
      <c r="U19" s="21"/>
      <c r="V19" s="22"/>
      <c r="W19" s="24"/>
      <c r="X19" s="24"/>
      <c r="Y19" s="85" t="s">
        <v>14</v>
      </c>
      <c r="Z19" s="86"/>
    </row>
    <row r="20" spans="1:26" x14ac:dyDescent="0.25">
      <c r="A20" s="25" t="s">
        <v>15</v>
      </c>
      <c r="B20" s="83" t="s">
        <v>16</v>
      </c>
      <c r="C20" s="96"/>
      <c r="D20" s="96"/>
      <c r="E20" s="96"/>
      <c r="F20" s="96"/>
      <c r="G20" s="96"/>
      <c r="H20" s="96"/>
      <c r="I20" s="27"/>
      <c r="J20" s="28" t="s">
        <v>17</v>
      </c>
      <c r="K20" s="29" t="s">
        <v>18</v>
      </c>
      <c r="L20" s="96" t="s">
        <v>19</v>
      </c>
      <c r="M20" s="97"/>
      <c r="N20" s="26" t="s">
        <v>15</v>
      </c>
      <c r="O20" s="83" t="s">
        <v>16</v>
      </c>
      <c r="P20" s="96"/>
      <c r="Q20" s="96"/>
      <c r="R20" s="96"/>
      <c r="S20" s="96"/>
      <c r="T20" s="96"/>
      <c r="U20" s="96"/>
      <c r="V20" s="30"/>
      <c r="W20" s="28" t="s">
        <v>17</v>
      </c>
      <c r="X20" s="28" t="s">
        <v>18</v>
      </c>
      <c r="Y20" s="83" t="s">
        <v>19</v>
      </c>
      <c r="Z20" s="84"/>
    </row>
    <row r="21" spans="1:26" x14ac:dyDescent="0.25">
      <c r="A21" s="25"/>
      <c r="B21" s="31" t="s">
        <v>100</v>
      </c>
      <c r="C21" s="32"/>
      <c r="D21" s="32"/>
      <c r="E21" s="32"/>
      <c r="F21" s="32"/>
      <c r="G21" s="32"/>
      <c r="H21" s="32"/>
      <c r="I21" s="33"/>
      <c r="J21" s="34" t="s">
        <v>20</v>
      </c>
      <c r="K21" s="34" t="s">
        <v>21</v>
      </c>
      <c r="L21" s="89" t="s">
        <v>22</v>
      </c>
      <c r="M21" s="90"/>
      <c r="N21" s="26"/>
      <c r="O21" s="31"/>
      <c r="P21" s="32"/>
      <c r="Q21" s="32"/>
      <c r="R21" s="32"/>
      <c r="S21" s="32"/>
      <c r="T21" s="32"/>
      <c r="U21" s="32"/>
      <c r="V21" s="33"/>
      <c r="W21" s="35" t="s">
        <v>20</v>
      </c>
      <c r="X21" s="35" t="s">
        <v>21</v>
      </c>
      <c r="Y21" s="81" t="s">
        <v>22</v>
      </c>
      <c r="Z21" s="82"/>
    </row>
    <row r="22" spans="1:26" x14ac:dyDescent="0.25">
      <c r="A22" s="36">
        <v>1</v>
      </c>
      <c r="B22" s="91"/>
      <c r="C22" s="92"/>
      <c r="D22" s="92"/>
      <c r="E22" s="92"/>
      <c r="F22" s="92"/>
      <c r="G22" s="92"/>
      <c r="H22" s="92"/>
      <c r="I22" s="92"/>
      <c r="J22" s="37"/>
      <c r="K22" s="37"/>
      <c r="L22" s="79">
        <f t="shared" ref="L22:L46" si="0">IF(B22=0,,(IF(B22&gt;0,$H$60)))</f>
        <v>0</v>
      </c>
      <c r="M22" s="93"/>
      <c r="N22" s="38">
        <v>26</v>
      </c>
      <c r="O22" s="91"/>
      <c r="P22" s="92"/>
      <c r="Q22" s="92"/>
      <c r="R22" s="92"/>
      <c r="S22" s="92"/>
      <c r="T22" s="92"/>
      <c r="U22" s="92"/>
      <c r="V22" s="92"/>
      <c r="W22" s="37"/>
      <c r="X22" s="37"/>
      <c r="Y22" s="123">
        <f t="shared" ref="Y22:Y46" si="1">IF(O22=0,,(IF(O22&gt;0,$H$60)))</f>
        <v>0</v>
      </c>
      <c r="Z22" s="124"/>
    </row>
    <row r="23" spans="1:26" x14ac:dyDescent="0.25">
      <c r="A23" s="39">
        <v>2</v>
      </c>
      <c r="B23" s="121"/>
      <c r="C23" s="122"/>
      <c r="D23" s="122"/>
      <c r="E23" s="122"/>
      <c r="F23" s="122"/>
      <c r="G23" s="122"/>
      <c r="H23" s="122"/>
      <c r="I23" s="122"/>
      <c r="J23" s="40"/>
      <c r="K23" s="40"/>
      <c r="L23" s="79">
        <f t="shared" si="0"/>
        <v>0</v>
      </c>
      <c r="M23" s="93"/>
      <c r="N23" s="41">
        <v>27</v>
      </c>
      <c r="O23" s="121"/>
      <c r="P23" s="122"/>
      <c r="Q23" s="122"/>
      <c r="R23" s="122"/>
      <c r="S23" s="122"/>
      <c r="T23" s="122"/>
      <c r="U23" s="122"/>
      <c r="V23" s="122"/>
      <c r="W23" s="40"/>
      <c r="X23" s="40"/>
      <c r="Y23" s="79">
        <f t="shared" si="1"/>
        <v>0</v>
      </c>
      <c r="Z23" s="80"/>
    </row>
    <row r="24" spans="1:26" x14ac:dyDescent="0.25">
      <c r="A24" s="39">
        <v>3</v>
      </c>
      <c r="B24" s="121"/>
      <c r="C24" s="122"/>
      <c r="D24" s="122"/>
      <c r="E24" s="122"/>
      <c r="F24" s="122"/>
      <c r="G24" s="122"/>
      <c r="H24" s="122"/>
      <c r="I24" s="122"/>
      <c r="J24" s="40"/>
      <c r="K24" s="40"/>
      <c r="L24" s="79">
        <f t="shared" si="0"/>
        <v>0</v>
      </c>
      <c r="M24" s="93"/>
      <c r="N24" s="41">
        <v>28</v>
      </c>
      <c r="O24" s="121"/>
      <c r="P24" s="122"/>
      <c r="Q24" s="122"/>
      <c r="R24" s="122"/>
      <c r="S24" s="122"/>
      <c r="T24" s="122"/>
      <c r="U24" s="122"/>
      <c r="V24" s="122"/>
      <c r="W24" s="40"/>
      <c r="X24" s="40"/>
      <c r="Y24" s="79">
        <f t="shared" si="1"/>
        <v>0</v>
      </c>
      <c r="Z24" s="80"/>
    </row>
    <row r="25" spans="1:26" x14ac:dyDescent="0.25">
      <c r="A25" s="39">
        <v>4</v>
      </c>
      <c r="B25" s="121"/>
      <c r="C25" s="122"/>
      <c r="D25" s="122"/>
      <c r="E25" s="122"/>
      <c r="F25" s="122"/>
      <c r="G25" s="122"/>
      <c r="H25" s="122"/>
      <c r="I25" s="122"/>
      <c r="J25" s="40"/>
      <c r="K25" s="40"/>
      <c r="L25" s="79">
        <f t="shared" si="0"/>
        <v>0</v>
      </c>
      <c r="M25" s="93"/>
      <c r="N25" s="41">
        <v>29</v>
      </c>
      <c r="O25" s="121"/>
      <c r="P25" s="122"/>
      <c r="Q25" s="122"/>
      <c r="R25" s="122"/>
      <c r="S25" s="122"/>
      <c r="T25" s="122"/>
      <c r="U25" s="122"/>
      <c r="V25" s="122"/>
      <c r="W25" s="40"/>
      <c r="X25" s="40"/>
      <c r="Y25" s="79">
        <f t="shared" si="1"/>
        <v>0</v>
      </c>
      <c r="Z25" s="80"/>
    </row>
    <row r="26" spans="1:26" x14ac:dyDescent="0.25">
      <c r="A26" s="39">
        <v>5</v>
      </c>
      <c r="B26" s="121"/>
      <c r="C26" s="122"/>
      <c r="D26" s="122"/>
      <c r="E26" s="122"/>
      <c r="F26" s="122"/>
      <c r="G26" s="122"/>
      <c r="H26" s="122"/>
      <c r="I26" s="122"/>
      <c r="J26" s="40"/>
      <c r="K26" s="40"/>
      <c r="L26" s="79">
        <f t="shared" si="0"/>
        <v>0</v>
      </c>
      <c r="M26" s="93"/>
      <c r="N26" s="41">
        <v>30</v>
      </c>
      <c r="O26" s="121"/>
      <c r="P26" s="122"/>
      <c r="Q26" s="122"/>
      <c r="R26" s="122"/>
      <c r="S26" s="122"/>
      <c r="T26" s="122"/>
      <c r="U26" s="122"/>
      <c r="V26" s="122"/>
      <c r="W26" s="40"/>
      <c r="X26" s="40"/>
      <c r="Y26" s="79">
        <f t="shared" si="1"/>
        <v>0</v>
      </c>
      <c r="Z26" s="80"/>
    </row>
    <row r="27" spans="1:26" x14ac:dyDescent="0.25">
      <c r="A27" s="39">
        <v>6</v>
      </c>
      <c r="B27" s="121"/>
      <c r="C27" s="122"/>
      <c r="D27" s="122"/>
      <c r="E27" s="122"/>
      <c r="F27" s="122"/>
      <c r="G27" s="122"/>
      <c r="H27" s="122"/>
      <c r="I27" s="122"/>
      <c r="J27" s="40"/>
      <c r="K27" s="40"/>
      <c r="L27" s="79">
        <f t="shared" si="0"/>
        <v>0</v>
      </c>
      <c r="M27" s="93"/>
      <c r="N27" s="41">
        <v>31</v>
      </c>
      <c r="O27" s="121"/>
      <c r="P27" s="122"/>
      <c r="Q27" s="122"/>
      <c r="R27" s="122"/>
      <c r="S27" s="122"/>
      <c r="T27" s="122"/>
      <c r="U27" s="122"/>
      <c r="V27" s="122"/>
      <c r="W27" s="40"/>
      <c r="X27" s="40"/>
      <c r="Y27" s="79">
        <f t="shared" si="1"/>
        <v>0</v>
      </c>
      <c r="Z27" s="80"/>
    </row>
    <row r="28" spans="1:26" x14ac:dyDescent="0.25">
      <c r="A28" s="39">
        <v>7</v>
      </c>
      <c r="B28" s="121"/>
      <c r="C28" s="122"/>
      <c r="D28" s="122"/>
      <c r="E28" s="122"/>
      <c r="F28" s="122"/>
      <c r="G28" s="122"/>
      <c r="H28" s="122"/>
      <c r="I28" s="122"/>
      <c r="J28" s="40"/>
      <c r="K28" s="40"/>
      <c r="L28" s="79">
        <f t="shared" si="0"/>
        <v>0</v>
      </c>
      <c r="M28" s="93"/>
      <c r="N28" s="41">
        <v>32</v>
      </c>
      <c r="O28" s="121"/>
      <c r="P28" s="122"/>
      <c r="Q28" s="122"/>
      <c r="R28" s="122"/>
      <c r="S28" s="122"/>
      <c r="T28" s="122"/>
      <c r="U28" s="122"/>
      <c r="V28" s="122"/>
      <c r="W28" s="40"/>
      <c r="X28" s="40"/>
      <c r="Y28" s="79">
        <f t="shared" si="1"/>
        <v>0</v>
      </c>
      <c r="Z28" s="80"/>
    </row>
    <row r="29" spans="1:26" x14ac:dyDescent="0.25">
      <c r="A29" s="39">
        <v>8</v>
      </c>
      <c r="B29" s="121"/>
      <c r="C29" s="122"/>
      <c r="D29" s="122"/>
      <c r="E29" s="122"/>
      <c r="F29" s="122"/>
      <c r="G29" s="122"/>
      <c r="H29" s="122"/>
      <c r="I29" s="122"/>
      <c r="J29" s="40"/>
      <c r="K29" s="40"/>
      <c r="L29" s="79">
        <f t="shared" si="0"/>
        <v>0</v>
      </c>
      <c r="M29" s="93"/>
      <c r="N29" s="41">
        <v>33</v>
      </c>
      <c r="O29" s="121"/>
      <c r="P29" s="122"/>
      <c r="Q29" s="122"/>
      <c r="R29" s="122"/>
      <c r="S29" s="122"/>
      <c r="T29" s="122"/>
      <c r="U29" s="122"/>
      <c r="V29" s="122"/>
      <c r="W29" s="40"/>
      <c r="X29" s="40"/>
      <c r="Y29" s="79">
        <f t="shared" si="1"/>
        <v>0</v>
      </c>
      <c r="Z29" s="80"/>
    </row>
    <row r="30" spans="1:26" x14ac:dyDescent="0.25">
      <c r="A30" s="39">
        <v>9</v>
      </c>
      <c r="B30" s="121"/>
      <c r="C30" s="122"/>
      <c r="D30" s="122"/>
      <c r="E30" s="122"/>
      <c r="F30" s="122"/>
      <c r="G30" s="122"/>
      <c r="H30" s="122"/>
      <c r="I30" s="122"/>
      <c r="J30" s="40"/>
      <c r="K30" s="40"/>
      <c r="L30" s="79">
        <f t="shared" si="0"/>
        <v>0</v>
      </c>
      <c r="M30" s="93"/>
      <c r="N30" s="41">
        <v>34</v>
      </c>
      <c r="O30" s="121"/>
      <c r="P30" s="122"/>
      <c r="Q30" s="122"/>
      <c r="R30" s="122"/>
      <c r="S30" s="122"/>
      <c r="T30" s="122"/>
      <c r="U30" s="122"/>
      <c r="V30" s="122"/>
      <c r="W30" s="40"/>
      <c r="X30" s="40"/>
      <c r="Y30" s="79">
        <f t="shared" si="1"/>
        <v>0</v>
      </c>
      <c r="Z30" s="80"/>
    </row>
    <row r="31" spans="1:26" x14ac:dyDescent="0.25">
      <c r="A31" s="39">
        <v>10</v>
      </c>
      <c r="B31" s="121"/>
      <c r="C31" s="122"/>
      <c r="D31" s="122"/>
      <c r="E31" s="122"/>
      <c r="F31" s="122"/>
      <c r="G31" s="122"/>
      <c r="H31" s="122"/>
      <c r="I31" s="122"/>
      <c r="J31" s="40"/>
      <c r="K31" s="40"/>
      <c r="L31" s="79">
        <f t="shared" si="0"/>
        <v>0</v>
      </c>
      <c r="M31" s="93"/>
      <c r="N31" s="41">
        <v>35</v>
      </c>
      <c r="O31" s="121"/>
      <c r="P31" s="122"/>
      <c r="Q31" s="122"/>
      <c r="R31" s="122"/>
      <c r="S31" s="122"/>
      <c r="T31" s="122"/>
      <c r="U31" s="122"/>
      <c r="V31" s="122"/>
      <c r="W31" s="40"/>
      <c r="X31" s="40"/>
      <c r="Y31" s="79">
        <f t="shared" si="1"/>
        <v>0</v>
      </c>
      <c r="Z31" s="80"/>
    </row>
    <row r="32" spans="1:26" x14ac:dyDescent="0.25">
      <c r="A32" s="39">
        <v>11</v>
      </c>
      <c r="B32" s="121"/>
      <c r="C32" s="122"/>
      <c r="D32" s="122"/>
      <c r="E32" s="122"/>
      <c r="F32" s="122"/>
      <c r="G32" s="122"/>
      <c r="H32" s="122"/>
      <c r="I32" s="122"/>
      <c r="J32" s="40"/>
      <c r="K32" s="40"/>
      <c r="L32" s="79">
        <f t="shared" si="0"/>
        <v>0</v>
      </c>
      <c r="M32" s="93"/>
      <c r="N32" s="41">
        <v>36</v>
      </c>
      <c r="O32" s="121"/>
      <c r="P32" s="122"/>
      <c r="Q32" s="122"/>
      <c r="R32" s="122"/>
      <c r="S32" s="122"/>
      <c r="T32" s="122"/>
      <c r="U32" s="122"/>
      <c r="V32" s="122"/>
      <c r="W32" s="40"/>
      <c r="X32" s="40"/>
      <c r="Y32" s="79">
        <f t="shared" si="1"/>
        <v>0</v>
      </c>
      <c r="Z32" s="80"/>
    </row>
    <row r="33" spans="1:26" x14ac:dyDescent="0.25">
      <c r="A33" s="39">
        <v>12</v>
      </c>
      <c r="B33" s="121"/>
      <c r="C33" s="122"/>
      <c r="D33" s="122"/>
      <c r="E33" s="122"/>
      <c r="F33" s="122"/>
      <c r="G33" s="122"/>
      <c r="H33" s="122"/>
      <c r="I33" s="122"/>
      <c r="J33" s="40"/>
      <c r="K33" s="40"/>
      <c r="L33" s="79">
        <f t="shared" si="0"/>
        <v>0</v>
      </c>
      <c r="M33" s="93"/>
      <c r="N33" s="41">
        <v>37</v>
      </c>
      <c r="O33" s="121"/>
      <c r="P33" s="122"/>
      <c r="Q33" s="122"/>
      <c r="R33" s="122"/>
      <c r="S33" s="122"/>
      <c r="T33" s="122"/>
      <c r="U33" s="122"/>
      <c r="V33" s="122"/>
      <c r="W33" s="40"/>
      <c r="X33" s="40"/>
      <c r="Y33" s="79">
        <f t="shared" si="1"/>
        <v>0</v>
      </c>
      <c r="Z33" s="80"/>
    </row>
    <row r="34" spans="1:26" x14ac:dyDescent="0.25">
      <c r="A34" s="39">
        <v>13</v>
      </c>
      <c r="B34" s="121"/>
      <c r="C34" s="122"/>
      <c r="D34" s="122"/>
      <c r="E34" s="122"/>
      <c r="F34" s="122"/>
      <c r="G34" s="122"/>
      <c r="H34" s="122"/>
      <c r="I34" s="122"/>
      <c r="J34" s="40"/>
      <c r="K34" s="40"/>
      <c r="L34" s="79">
        <f t="shared" si="0"/>
        <v>0</v>
      </c>
      <c r="M34" s="93"/>
      <c r="N34" s="41">
        <v>38</v>
      </c>
      <c r="O34" s="121"/>
      <c r="P34" s="122"/>
      <c r="Q34" s="122"/>
      <c r="R34" s="122"/>
      <c r="S34" s="122"/>
      <c r="T34" s="122"/>
      <c r="U34" s="122"/>
      <c r="V34" s="122"/>
      <c r="W34" s="40"/>
      <c r="X34" s="40"/>
      <c r="Y34" s="79">
        <f t="shared" si="1"/>
        <v>0</v>
      </c>
      <c r="Z34" s="80"/>
    </row>
    <row r="35" spans="1:26" x14ac:dyDescent="0.25">
      <c r="A35" s="39">
        <v>14</v>
      </c>
      <c r="B35" s="121"/>
      <c r="C35" s="122"/>
      <c r="D35" s="122"/>
      <c r="E35" s="122"/>
      <c r="F35" s="122"/>
      <c r="G35" s="122"/>
      <c r="H35" s="122"/>
      <c r="I35" s="122"/>
      <c r="J35" s="40"/>
      <c r="K35" s="40"/>
      <c r="L35" s="79">
        <f t="shared" si="0"/>
        <v>0</v>
      </c>
      <c r="M35" s="93"/>
      <c r="N35" s="41">
        <v>39</v>
      </c>
      <c r="O35" s="121"/>
      <c r="P35" s="122"/>
      <c r="Q35" s="122"/>
      <c r="R35" s="122"/>
      <c r="S35" s="122"/>
      <c r="T35" s="122"/>
      <c r="U35" s="122"/>
      <c r="V35" s="122"/>
      <c r="W35" s="40"/>
      <c r="X35" s="40"/>
      <c r="Y35" s="79">
        <f t="shared" si="1"/>
        <v>0</v>
      </c>
      <c r="Z35" s="80"/>
    </row>
    <row r="36" spans="1:26" x14ac:dyDescent="0.25">
      <c r="A36" s="39">
        <v>15</v>
      </c>
      <c r="B36" s="121"/>
      <c r="C36" s="122"/>
      <c r="D36" s="122"/>
      <c r="E36" s="122"/>
      <c r="F36" s="122"/>
      <c r="G36" s="122"/>
      <c r="H36" s="122"/>
      <c r="I36" s="122"/>
      <c r="J36" s="40"/>
      <c r="K36" s="40"/>
      <c r="L36" s="79">
        <f t="shared" si="0"/>
        <v>0</v>
      </c>
      <c r="M36" s="93"/>
      <c r="N36" s="41">
        <v>40</v>
      </c>
      <c r="O36" s="121"/>
      <c r="P36" s="122"/>
      <c r="Q36" s="122"/>
      <c r="R36" s="122"/>
      <c r="S36" s="122"/>
      <c r="T36" s="122"/>
      <c r="U36" s="122"/>
      <c r="V36" s="122"/>
      <c r="W36" s="40"/>
      <c r="X36" s="40"/>
      <c r="Y36" s="79">
        <f t="shared" si="1"/>
        <v>0</v>
      </c>
      <c r="Z36" s="80"/>
    </row>
    <row r="37" spans="1:26" x14ac:dyDescent="0.25">
      <c r="A37" s="39">
        <v>16</v>
      </c>
      <c r="B37" s="121"/>
      <c r="C37" s="122"/>
      <c r="D37" s="122"/>
      <c r="E37" s="122"/>
      <c r="F37" s="122"/>
      <c r="G37" s="122"/>
      <c r="H37" s="122"/>
      <c r="I37" s="122"/>
      <c r="J37" s="40"/>
      <c r="K37" s="40"/>
      <c r="L37" s="79">
        <f t="shared" si="0"/>
        <v>0</v>
      </c>
      <c r="M37" s="93"/>
      <c r="N37" s="41">
        <v>41</v>
      </c>
      <c r="O37" s="121"/>
      <c r="P37" s="122"/>
      <c r="Q37" s="122"/>
      <c r="R37" s="122"/>
      <c r="S37" s="122"/>
      <c r="T37" s="122"/>
      <c r="U37" s="122"/>
      <c r="V37" s="122"/>
      <c r="W37" s="40"/>
      <c r="X37" s="40"/>
      <c r="Y37" s="79">
        <f t="shared" si="1"/>
        <v>0</v>
      </c>
      <c r="Z37" s="80"/>
    </row>
    <row r="38" spans="1:26" x14ac:dyDescent="0.25">
      <c r="A38" s="39">
        <v>17</v>
      </c>
      <c r="B38" s="121"/>
      <c r="C38" s="122"/>
      <c r="D38" s="122"/>
      <c r="E38" s="122"/>
      <c r="F38" s="122"/>
      <c r="G38" s="122"/>
      <c r="H38" s="122"/>
      <c r="I38" s="122"/>
      <c r="J38" s="40"/>
      <c r="K38" s="40"/>
      <c r="L38" s="79">
        <f t="shared" si="0"/>
        <v>0</v>
      </c>
      <c r="M38" s="93"/>
      <c r="N38" s="41">
        <v>42</v>
      </c>
      <c r="O38" s="121"/>
      <c r="P38" s="122"/>
      <c r="Q38" s="122"/>
      <c r="R38" s="122"/>
      <c r="S38" s="122"/>
      <c r="T38" s="122"/>
      <c r="U38" s="122"/>
      <c r="V38" s="122"/>
      <c r="W38" s="40"/>
      <c r="X38" s="40"/>
      <c r="Y38" s="79">
        <f t="shared" si="1"/>
        <v>0</v>
      </c>
      <c r="Z38" s="80"/>
    </row>
    <row r="39" spans="1:26" x14ac:dyDescent="0.25">
      <c r="A39" s="39">
        <v>18</v>
      </c>
      <c r="B39" s="121"/>
      <c r="C39" s="122"/>
      <c r="D39" s="122"/>
      <c r="E39" s="122"/>
      <c r="F39" s="122"/>
      <c r="G39" s="122"/>
      <c r="H39" s="122"/>
      <c r="I39" s="122"/>
      <c r="J39" s="40"/>
      <c r="K39" s="40"/>
      <c r="L39" s="79">
        <f t="shared" si="0"/>
        <v>0</v>
      </c>
      <c r="M39" s="93"/>
      <c r="N39" s="41">
        <v>43</v>
      </c>
      <c r="O39" s="121"/>
      <c r="P39" s="122"/>
      <c r="Q39" s="122"/>
      <c r="R39" s="122"/>
      <c r="S39" s="122"/>
      <c r="T39" s="122"/>
      <c r="U39" s="122"/>
      <c r="V39" s="122"/>
      <c r="W39" s="40"/>
      <c r="X39" s="40"/>
      <c r="Y39" s="79">
        <f t="shared" si="1"/>
        <v>0</v>
      </c>
      <c r="Z39" s="80"/>
    </row>
    <row r="40" spans="1:26" x14ac:dyDescent="0.25">
      <c r="A40" s="39">
        <v>19</v>
      </c>
      <c r="B40" s="121"/>
      <c r="C40" s="122"/>
      <c r="D40" s="122"/>
      <c r="E40" s="122"/>
      <c r="F40" s="122"/>
      <c r="G40" s="122"/>
      <c r="H40" s="122"/>
      <c r="I40" s="122"/>
      <c r="J40" s="40"/>
      <c r="K40" s="40"/>
      <c r="L40" s="79">
        <f t="shared" si="0"/>
        <v>0</v>
      </c>
      <c r="M40" s="93"/>
      <c r="N40" s="41">
        <v>44</v>
      </c>
      <c r="O40" s="121"/>
      <c r="P40" s="122"/>
      <c r="Q40" s="122"/>
      <c r="R40" s="122"/>
      <c r="S40" s="122"/>
      <c r="T40" s="122"/>
      <c r="U40" s="122"/>
      <c r="V40" s="122"/>
      <c r="W40" s="40"/>
      <c r="X40" s="40"/>
      <c r="Y40" s="79">
        <f t="shared" si="1"/>
        <v>0</v>
      </c>
      <c r="Z40" s="80"/>
    </row>
    <row r="41" spans="1:26" x14ac:dyDescent="0.25">
      <c r="A41" s="39">
        <v>20</v>
      </c>
      <c r="B41" s="121"/>
      <c r="C41" s="122"/>
      <c r="D41" s="122"/>
      <c r="E41" s="122"/>
      <c r="F41" s="122"/>
      <c r="G41" s="122"/>
      <c r="H41" s="122"/>
      <c r="I41" s="122"/>
      <c r="J41" s="40"/>
      <c r="K41" s="40"/>
      <c r="L41" s="79">
        <f t="shared" si="0"/>
        <v>0</v>
      </c>
      <c r="M41" s="93"/>
      <c r="N41" s="41">
        <v>45</v>
      </c>
      <c r="O41" s="121"/>
      <c r="P41" s="122"/>
      <c r="Q41" s="122"/>
      <c r="R41" s="122"/>
      <c r="S41" s="122"/>
      <c r="T41" s="122"/>
      <c r="U41" s="122"/>
      <c r="V41" s="122"/>
      <c r="W41" s="40"/>
      <c r="X41" s="40"/>
      <c r="Y41" s="79">
        <f t="shared" si="1"/>
        <v>0</v>
      </c>
      <c r="Z41" s="80"/>
    </row>
    <row r="42" spans="1:26" x14ac:dyDescent="0.25">
      <c r="A42" s="39">
        <v>21</v>
      </c>
      <c r="B42" s="121"/>
      <c r="C42" s="122"/>
      <c r="D42" s="122"/>
      <c r="E42" s="122"/>
      <c r="F42" s="122"/>
      <c r="G42" s="122"/>
      <c r="H42" s="122"/>
      <c r="I42" s="122"/>
      <c r="J42" s="40"/>
      <c r="K42" s="40"/>
      <c r="L42" s="79">
        <f t="shared" si="0"/>
        <v>0</v>
      </c>
      <c r="M42" s="93"/>
      <c r="N42" s="41">
        <v>46</v>
      </c>
      <c r="O42" s="121"/>
      <c r="P42" s="122"/>
      <c r="Q42" s="122"/>
      <c r="R42" s="122"/>
      <c r="S42" s="122"/>
      <c r="T42" s="122"/>
      <c r="U42" s="122"/>
      <c r="V42" s="122"/>
      <c r="W42" s="40"/>
      <c r="X42" s="40"/>
      <c r="Y42" s="79">
        <f t="shared" si="1"/>
        <v>0</v>
      </c>
      <c r="Z42" s="80"/>
    </row>
    <row r="43" spans="1:26" x14ac:dyDescent="0.25">
      <c r="A43" s="39">
        <v>22</v>
      </c>
      <c r="B43" s="121"/>
      <c r="C43" s="122"/>
      <c r="D43" s="122"/>
      <c r="E43" s="122"/>
      <c r="F43" s="122"/>
      <c r="G43" s="122"/>
      <c r="H43" s="122"/>
      <c r="I43" s="122"/>
      <c r="J43" s="40"/>
      <c r="K43" s="40"/>
      <c r="L43" s="79">
        <f t="shared" si="0"/>
        <v>0</v>
      </c>
      <c r="M43" s="93"/>
      <c r="N43" s="41">
        <v>47</v>
      </c>
      <c r="O43" s="121"/>
      <c r="P43" s="122"/>
      <c r="Q43" s="122"/>
      <c r="R43" s="122"/>
      <c r="S43" s="122"/>
      <c r="T43" s="122"/>
      <c r="U43" s="122"/>
      <c r="V43" s="122"/>
      <c r="W43" s="40"/>
      <c r="X43" s="40"/>
      <c r="Y43" s="79">
        <f t="shared" si="1"/>
        <v>0</v>
      </c>
      <c r="Z43" s="80"/>
    </row>
    <row r="44" spans="1:26" x14ac:dyDescent="0.25">
      <c r="A44" s="39">
        <v>23</v>
      </c>
      <c r="B44" s="121"/>
      <c r="C44" s="122"/>
      <c r="D44" s="122"/>
      <c r="E44" s="122"/>
      <c r="F44" s="122"/>
      <c r="G44" s="122"/>
      <c r="H44" s="122"/>
      <c r="I44" s="122"/>
      <c r="J44" s="40"/>
      <c r="K44" s="40"/>
      <c r="L44" s="79">
        <f t="shared" si="0"/>
        <v>0</v>
      </c>
      <c r="M44" s="93"/>
      <c r="N44" s="41">
        <v>48</v>
      </c>
      <c r="O44" s="121"/>
      <c r="P44" s="122"/>
      <c r="Q44" s="122"/>
      <c r="R44" s="122"/>
      <c r="S44" s="122"/>
      <c r="T44" s="122"/>
      <c r="U44" s="122"/>
      <c r="V44" s="122"/>
      <c r="W44" s="40"/>
      <c r="X44" s="40"/>
      <c r="Y44" s="79">
        <f t="shared" si="1"/>
        <v>0</v>
      </c>
      <c r="Z44" s="80"/>
    </row>
    <row r="45" spans="1:26" x14ac:dyDescent="0.25">
      <c r="A45" s="39">
        <v>24</v>
      </c>
      <c r="B45" s="121"/>
      <c r="C45" s="122"/>
      <c r="D45" s="122"/>
      <c r="E45" s="122"/>
      <c r="F45" s="122"/>
      <c r="G45" s="122"/>
      <c r="H45" s="122"/>
      <c r="I45" s="122"/>
      <c r="J45" s="40"/>
      <c r="K45" s="40"/>
      <c r="L45" s="79">
        <f t="shared" si="0"/>
        <v>0</v>
      </c>
      <c r="M45" s="93"/>
      <c r="N45" s="41">
        <v>49</v>
      </c>
      <c r="O45" s="121"/>
      <c r="P45" s="122"/>
      <c r="Q45" s="122"/>
      <c r="R45" s="122"/>
      <c r="S45" s="122"/>
      <c r="T45" s="122"/>
      <c r="U45" s="122"/>
      <c r="V45" s="122"/>
      <c r="W45" s="40"/>
      <c r="X45" s="40"/>
      <c r="Y45" s="79">
        <f t="shared" si="1"/>
        <v>0</v>
      </c>
      <c r="Z45" s="80"/>
    </row>
    <row r="46" spans="1:26" x14ac:dyDescent="0.25">
      <c r="A46" s="42">
        <v>25</v>
      </c>
      <c r="B46" s="135"/>
      <c r="C46" s="136"/>
      <c r="D46" s="136"/>
      <c r="E46" s="136"/>
      <c r="F46" s="136"/>
      <c r="G46" s="136"/>
      <c r="H46" s="136"/>
      <c r="I46" s="136"/>
      <c r="J46" s="43"/>
      <c r="K46" s="43"/>
      <c r="L46" s="137">
        <f t="shared" si="0"/>
        <v>0</v>
      </c>
      <c r="M46" s="138"/>
      <c r="N46" s="44">
        <v>50</v>
      </c>
      <c r="O46" s="135"/>
      <c r="P46" s="136"/>
      <c r="Q46" s="136"/>
      <c r="R46" s="136"/>
      <c r="S46" s="136"/>
      <c r="T46" s="136"/>
      <c r="U46" s="136"/>
      <c r="V46" s="136"/>
      <c r="W46" s="43"/>
      <c r="X46" s="43"/>
      <c r="Y46" s="137">
        <f t="shared" si="1"/>
        <v>0</v>
      </c>
      <c r="Z46" s="139"/>
    </row>
    <row r="47" spans="1:26" x14ac:dyDescent="0.25">
      <c r="A47" s="5"/>
      <c r="Z47" s="6"/>
    </row>
    <row r="48" spans="1:26" x14ac:dyDescent="0.25">
      <c r="A48" s="5"/>
      <c r="D48" s="45" t="s">
        <v>23</v>
      </c>
      <c r="I48" s="46"/>
      <c r="J48" s="46"/>
      <c r="K48" s="46"/>
      <c r="L48" s="46"/>
      <c r="M48" s="131">
        <f>B60</f>
        <v>0</v>
      </c>
      <c r="N48" s="132"/>
      <c r="O48" s="133" t="s">
        <v>24</v>
      </c>
      <c r="P48" s="134"/>
      <c r="Q48" s="8"/>
      <c r="R48" s="46"/>
      <c r="S48" s="46"/>
      <c r="T48" s="46"/>
      <c r="W48" s="11"/>
      <c r="Z48" s="6"/>
    </row>
    <row r="49" spans="1:26" x14ac:dyDescent="0.25">
      <c r="A49" s="70">
        <f>Totalen!J3+Totalen!J56+Totalen!J109</f>
        <v>0</v>
      </c>
      <c r="B49" s="73" t="s">
        <v>25</v>
      </c>
      <c r="C49" s="47"/>
      <c r="D49" s="72">
        <f>Totalen!J11+Totalen!J64+Totalen!J117</f>
        <v>0</v>
      </c>
      <c r="E49" s="71" t="s">
        <v>44</v>
      </c>
      <c r="F49" s="47"/>
      <c r="G49" s="72">
        <f>Totalen!M9+Totalen!M62+Totalen!M115</f>
        <v>0</v>
      </c>
      <c r="H49" s="71" t="s">
        <v>63</v>
      </c>
      <c r="I49" s="47"/>
      <c r="J49" s="72">
        <f>Totalen!P7+Totalen!P60+Totalen!P113</f>
        <v>0</v>
      </c>
      <c r="K49" s="71" t="s">
        <v>29</v>
      </c>
      <c r="L49" s="47"/>
      <c r="M49" s="72">
        <f>Totalen!S5+Totalen!S58+Totalen!S111</f>
        <v>0</v>
      </c>
      <c r="N49" s="71" t="s">
        <v>48</v>
      </c>
      <c r="O49" s="47"/>
      <c r="P49" s="72">
        <f>Totalen!V3+Totalen!V56+Totalen!V109</f>
        <v>0</v>
      </c>
      <c r="Q49" s="71" t="s">
        <v>67</v>
      </c>
      <c r="R49" s="47"/>
      <c r="S49" s="72">
        <f>Totalen!V11+Totalen!V64+Totalen!V117</f>
        <v>0</v>
      </c>
      <c r="T49" s="71" t="s">
        <v>33</v>
      </c>
      <c r="U49" s="47"/>
      <c r="V49" s="72">
        <f>Totalen!Y9+Totalen!Y62+Totalen!Y115</f>
        <v>0</v>
      </c>
      <c r="W49" s="71" t="s">
        <v>92</v>
      </c>
      <c r="X49" s="47"/>
      <c r="Y49" s="47"/>
      <c r="Z49" s="6"/>
    </row>
    <row r="50" spans="1:26" x14ac:dyDescent="0.25">
      <c r="A50" s="70">
        <f>Totalen!J4+Totalen!J57+Totalen!J110</f>
        <v>0</v>
      </c>
      <c r="B50" s="71" t="s">
        <v>34</v>
      </c>
      <c r="C50" s="47"/>
      <c r="D50" s="72">
        <f>Totalen!J12+Totalen!J65+Totalen!J118</f>
        <v>0</v>
      </c>
      <c r="E50" s="71" t="s">
        <v>53</v>
      </c>
      <c r="F50" s="47"/>
      <c r="G50" s="72">
        <f>Totalen!M10+Totalen!M63+Totalen!M116</f>
        <v>0</v>
      </c>
      <c r="H50" s="71" t="s">
        <v>72</v>
      </c>
      <c r="I50" s="47"/>
      <c r="J50" s="72">
        <f>Totalen!P8+Totalen!P61+Totalen!P114</f>
        <v>0</v>
      </c>
      <c r="K50" s="71" t="s">
        <v>38</v>
      </c>
      <c r="L50" s="47"/>
      <c r="M50" s="72">
        <f>Totalen!S6+Totalen!S59+Totalen!S112</f>
        <v>0</v>
      </c>
      <c r="N50" s="71" t="s">
        <v>57</v>
      </c>
      <c r="O50" s="47"/>
      <c r="P50" s="72">
        <f>Totalen!V4+Totalen!V57+Totalen!V110</f>
        <v>0</v>
      </c>
      <c r="Q50" s="71" t="s">
        <v>76</v>
      </c>
      <c r="R50" s="47"/>
      <c r="S50" s="72">
        <f>Totalen!V12+Totalen!V65+Totalen!V118</f>
        <v>0</v>
      </c>
      <c r="T50" s="71" t="s">
        <v>42</v>
      </c>
      <c r="U50" s="47"/>
      <c r="V50" s="72">
        <f>Totalen!Y10+Totalen!Y63+Totalen!Y116</f>
        <v>0</v>
      </c>
      <c r="W50" s="71" t="s">
        <v>93</v>
      </c>
      <c r="X50" s="47"/>
      <c r="Y50" s="47"/>
      <c r="Z50" s="6"/>
    </row>
    <row r="51" spans="1:26" x14ac:dyDescent="0.25">
      <c r="A51" s="70">
        <f>Totalen!J5+Totalen!J58+Totalen!J111</f>
        <v>0</v>
      </c>
      <c r="B51" s="71" t="s">
        <v>43</v>
      </c>
      <c r="C51" s="47"/>
      <c r="D51" s="72">
        <f>Totalen!M3+Totalen!M56+Totalen!M109</f>
        <v>0</v>
      </c>
      <c r="E51" s="71" t="s">
        <v>62</v>
      </c>
      <c r="F51" s="47"/>
      <c r="G51" s="72">
        <f>Totalen!M11+Totalen!M64+Totalen!M117</f>
        <v>0</v>
      </c>
      <c r="H51" s="71" t="s">
        <v>28</v>
      </c>
      <c r="I51" s="47"/>
      <c r="J51" s="72">
        <f>Totalen!P9+Totalen!P62+Totalen!P115</f>
        <v>0</v>
      </c>
      <c r="K51" s="71" t="s">
        <v>47</v>
      </c>
      <c r="L51" s="47"/>
      <c r="M51" s="72">
        <f>Totalen!S7+Totalen!S60+Totalen!S113</f>
        <v>0</v>
      </c>
      <c r="N51" s="71" t="s">
        <v>66</v>
      </c>
      <c r="O51" s="47"/>
      <c r="P51" s="72">
        <f>Totalen!V5+Totalen!V58+Totalen!V111</f>
        <v>0</v>
      </c>
      <c r="Q51" s="71" t="s">
        <v>32</v>
      </c>
      <c r="R51" s="47"/>
      <c r="S51" s="72">
        <f>Totalen!Y3+Totalen!Y56+Totalen!Y109</f>
        <v>0</v>
      </c>
      <c r="T51" s="71" t="s">
        <v>51</v>
      </c>
      <c r="U51" s="47"/>
      <c r="V51" s="72">
        <f>Totalen!Y11+Totalen!Y64+Totalen!Y117</f>
        <v>0</v>
      </c>
      <c r="W51" s="71" t="s">
        <v>94</v>
      </c>
      <c r="X51" s="47"/>
      <c r="Y51" s="47"/>
      <c r="Z51" s="6"/>
    </row>
    <row r="52" spans="1:26" x14ac:dyDescent="0.25">
      <c r="A52" s="70">
        <f>Totalen!J6+Totalen!J59+Totalen!J112</f>
        <v>0</v>
      </c>
      <c r="B52" s="71" t="s">
        <v>52</v>
      </c>
      <c r="C52" s="47"/>
      <c r="D52" s="72">
        <f>Totalen!M4+Totalen!M57+Totalen!M110</f>
        <v>0</v>
      </c>
      <c r="E52" s="71" t="s">
        <v>71</v>
      </c>
      <c r="F52" s="47"/>
      <c r="G52" s="72">
        <f>Totalen!M12+Totalen!M65+Totalen!M118</f>
        <v>0</v>
      </c>
      <c r="H52" s="71" t="s">
        <v>37</v>
      </c>
      <c r="I52" s="47"/>
      <c r="J52" s="72">
        <f>Totalen!P10+Totalen!P63+Totalen!P116</f>
        <v>0</v>
      </c>
      <c r="K52" s="71" t="s">
        <v>56</v>
      </c>
      <c r="L52" s="47"/>
      <c r="M52" s="72">
        <f>Totalen!S8+Totalen!S61+Totalen!S114</f>
        <v>0</v>
      </c>
      <c r="N52" s="71" t="s">
        <v>75</v>
      </c>
      <c r="O52" s="47"/>
      <c r="P52" s="72">
        <f>Totalen!V6+Totalen!V59+Totalen!V112</f>
        <v>0</v>
      </c>
      <c r="Q52" s="71" t="s">
        <v>41</v>
      </c>
      <c r="R52" s="47"/>
      <c r="S52" s="72">
        <f>Totalen!Y4+Totalen!Y57+Totalen!Y110</f>
        <v>0</v>
      </c>
      <c r="T52" s="71" t="s">
        <v>60</v>
      </c>
      <c r="U52" s="47"/>
      <c r="V52" s="72">
        <f>Totalen!Y12+Totalen!Y65+Totalen!Y118</f>
        <v>0</v>
      </c>
      <c r="W52" s="71" t="s">
        <v>95</v>
      </c>
      <c r="X52" s="47"/>
      <c r="Y52" s="47"/>
      <c r="Z52" s="6"/>
    </row>
    <row r="53" spans="1:26" x14ac:dyDescent="0.25">
      <c r="A53" s="70">
        <f>Totalen!J7+Totalen!J60+Totalen!J113</f>
        <v>0</v>
      </c>
      <c r="B53" s="71" t="s">
        <v>61</v>
      </c>
      <c r="C53" s="47"/>
      <c r="D53" s="72">
        <f>Totalen!M5+Totalen!M58+Totalen!M111</f>
        <v>0</v>
      </c>
      <c r="E53" s="71" t="s">
        <v>27</v>
      </c>
      <c r="F53" s="47"/>
      <c r="G53" s="72">
        <f>Totalen!P3+Totalen!P56+Totalen!P109</f>
        <v>0</v>
      </c>
      <c r="H53" s="71" t="s">
        <v>46</v>
      </c>
      <c r="I53" s="47"/>
      <c r="J53" s="72">
        <f>Totalen!P11+Totalen!P64+Totalen!P117</f>
        <v>0</v>
      </c>
      <c r="K53" s="71" t="s">
        <v>65</v>
      </c>
      <c r="L53" s="47"/>
      <c r="M53" s="72">
        <f>Totalen!S9+Totalen!S62+Totalen!S115</f>
        <v>0</v>
      </c>
      <c r="N53" s="71" t="s">
        <v>31</v>
      </c>
      <c r="O53" s="47"/>
      <c r="P53" s="72">
        <f>Totalen!V7+Totalen!V60+Totalen!V113</f>
        <v>0</v>
      </c>
      <c r="Q53" s="71" t="s">
        <v>50</v>
      </c>
      <c r="R53" s="47"/>
      <c r="S53" s="72">
        <f>Totalen!Y5+Totalen!Y58+Totalen!Y111</f>
        <v>0</v>
      </c>
      <c r="T53" s="71" t="s">
        <v>69</v>
      </c>
      <c r="U53" s="47"/>
      <c r="V53" s="72">
        <f>Totalen!AB3+Totalen!AB56+Totalen!AB109</f>
        <v>0</v>
      </c>
      <c r="W53" s="71" t="s">
        <v>96</v>
      </c>
      <c r="X53" s="47"/>
      <c r="Y53" s="47"/>
      <c r="Z53" s="6"/>
    </row>
    <row r="54" spans="1:26" x14ac:dyDescent="0.25">
      <c r="A54" s="70">
        <f>Totalen!J8+Totalen!J61+Totalen!J114</f>
        <v>0</v>
      </c>
      <c r="B54" s="71" t="s">
        <v>70</v>
      </c>
      <c r="C54" s="47"/>
      <c r="D54" s="72">
        <f>Totalen!M6+Totalen!M59+Totalen!M112</f>
        <v>0</v>
      </c>
      <c r="E54" s="71" t="s">
        <v>36</v>
      </c>
      <c r="F54" s="47"/>
      <c r="G54" s="72">
        <f>Totalen!P4+Totalen!P57+Totalen!P110</f>
        <v>0</v>
      </c>
      <c r="H54" s="71" t="s">
        <v>55</v>
      </c>
      <c r="I54" s="47"/>
      <c r="J54" s="72">
        <f>Totalen!P12+Totalen!P65+Totalen!P118</f>
        <v>0</v>
      </c>
      <c r="K54" s="71" t="s">
        <v>74</v>
      </c>
      <c r="L54" s="47"/>
      <c r="M54" s="72">
        <f>Totalen!S10+Totalen!S63+Totalen!S116</f>
        <v>0</v>
      </c>
      <c r="N54" s="71" t="s">
        <v>40</v>
      </c>
      <c r="O54" s="47"/>
      <c r="P54" s="72">
        <f>Totalen!V8+Totalen!V61+Totalen!V114</f>
        <v>0</v>
      </c>
      <c r="Q54" s="71" t="s">
        <v>59</v>
      </c>
      <c r="R54" s="47"/>
      <c r="S54" s="72">
        <f>Totalen!Y6+Totalen!Y59+Totalen!Y112</f>
        <v>0</v>
      </c>
      <c r="T54" s="71" t="s">
        <v>78</v>
      </c>
      <c r="U54" s="47"/>
      <c r="V54" s="72">
        <f>Totalen!AB4+Totalen!AB57+Totalen!AB110</f>
        <v>0</v>
      </c>
      <c r="W54" s="71" t="s">
        <v>97</v>
      </c>
      <c r="X54" s="47"/>
      <c r="Y54" s="47"/>
      <c r="Z54" s="6"/>
    </row>
    <row r="55" spans="1:26" x14ac:dyDescent="0.25">
      <c r="A55" s="70">
        <f>Totalen!J9+Totalen!J62+Totalen!J115</f>
        <v>0</v>
      </c>
      <c r="B55" s="71" t="s">
        <v>26</v>
      </c>
      <c r="D55" s="72">
        <f>Totalen!M7+Totalen!M60+Totalen!M113</f>
        <v>0</v>
      </c>
      <c r="E55" s="71" t="s">
        <v>45</v>
      </c>
      <c r="G55" s="72">
        <f>Totalen!P5+Totalen!P58+Totalen!P111</f>
        <v>0</v>
      </c>
      <c r="H55" s="71" t="s">
        <v>64</v>
      </c>
      <c r="J55" s="72">
        <f>Totalen!S3+Totalen!S56+Totalen!S109</f>
        <v>0</v>
      </c>
      <c r="K55" s="71" t="s">
        <v>30</v>
      </c>
      <c r="M55" s="72">
        <f>Totalen!S11+Totalen!S64+Totalen!S117</f>
        <v>0</v>
      </c>
      <c r="N55" s="71" t="s">
        <v>49</v>
      </c>
      <c r="P55" s="72">
        <f>Totalen!V9+Totalen!V62+Totalen!V115</f>
        <v>0</v>
      </c>
      <c r="Q55" s="71" t="s">
        <v>68</v>
      </c>
      <c r="R55" s="46"/>
      <c r="S55" s="72">
        <f>Totalen!Y7+Totalen!Y60+Totalen!Y113</f>
        <v>0</v>
      </c>
      <c r="T55" s="71" t="s">
        <v>90</v>
      </c>
      <c r="V55" s="72">
        <f>Totalen!AB5+Totalen!AB58+Totalen!AB111</f>
        <v>0</v>
      </c>
      <c r="W55" s="71" t="s">
        <v>98</v>
      </c>
      <c r="Z55" s="6"/>
    </row>
    <row r="56" spans="1:26" x14ac:dyDescent="0.25">
      <c r="A56" s="70">
        <f>Totalen!J10+Totalen!J63+Totalen!J116</f>
        <v>0</v>
      </c>
      <c r="B56" s="71" t="s">
        <v>35</v>
      </c>
      <c r="D56" s="72">
        <f>Totalen!M8+Totalen!M61+Totalen!M114</f>
        <v>0</v>
      </c>
      <c r="E56" s="71" t="s">
        <v>54</v>
      </c>
      <c r="G56" s="72">
        <f>Totalen!P6+Totalen!P59+Totalen!P112</f>
        <v>0</v>
      </c>
      <c r="H56" s="71" t="s">
        <v>73</v>
      </c>
      <c r="J56" s="72">
        <f>Totalen!S4+Totalen!S57+Totalen!S110</f>
        <v>0</v>
      </c>
      <c r="K56" s="71" t="s">
        <v>39</v>
      </c>
      <c r="M56" s="72">
        <f>Totalen!S12+Totalen!S65+Totalen!S118</f>
        <v>0</v>
      </c>
      <c r="N56" s="71" t="s">
        <v>58</v>
      </c>
      <c r="P56" s="72">
        <f>Totalen!V10+Totalen!V63+Totalen!V116</f>
        <v>0</v>
      </c>
      <c r="Q56" s="71" t="s">
        <v>77</v>
      </c>
      <c r="R56" s="49"/>
      <c r="S56" s="72">
        <f>Totalen!Y8+Totalen!Y61+Totalen!Y114</f>
        <v>0</v>
      </c>
      <c r="T56" s="71" t="s">
        <v>91</v>
      </c>
      <c r="U56" s="8"/>
      <c r="V56" s="72">
        <f>Totalen!AB6+Totalen!AB59+Totalen!AB112</f>
        <v>0</v>
      </c>
      <c r="W56" s="71" t="s">
        <v>99</v>
      </c>
      <c r="Z56" s="6"/>
    </row>
    <row r="57" spans="1:26" x14ac:dyDescent="0.25">
      <c r="A57" s="5"/>
      <c r="D57" s="47"/>
      <c r="E57" s="47"/>
      <c r="K57" s="49"/>
      <c r="T57" s="8"/>
      <c r="U57" s="8"/>
      <c r="V57" s="8"/>
      <c r="Z57" s="6"/>
    </row>
    <row r="58" spans="1:26" x14ac:dyDescent="0.25">
      <c r="A58" s="5"/>
      <c r="P58" s="49"/>
      <c r="Q58" s="8"/>
      <c r="R58" s="64" t="s">
        <v>102</v>
      </c>
      <c r="S58" s="64"/>
      <c r="T58" s="64"/>
      <c r="U58" s="65"/>
      <c r="V58" s="65"/>
      <c r="W58" s="64" t="s">
        <v>103</v>
      </c>
      <c r="Z58" s="6"/>
    </row>
    <row r="59" spans="1:26" ht="13.8" thickBot="1" x14ac:dyDescent="0.3">
      <c r="A59" s="5"/>
      <c r="B59" t="s">
        <v>89</v>
      </c>
      <c r="Q59" s="8"/>
      <c r="R59" s="64" t="s">
        <v>104</v>
      </c>
      <c r="S59" s="64"/>
      <c r="T59" s="64"/>
      <c r="U59" s="66"/>
      <c r="V59" s="66"/>
      <c r="W59" s="64" t="s">
        <v>103</v>
      </c>
      <c r="Z59" s="6"/>
    </row>
    <row r="60" spans="1:26" ht="13.8" thickBot="1" x14ac:dyDescent="0.3">
      <c r="A60" s="12"/>
      <c r="B60" s="125">
        <f>COUNTA(B22:B46,O22:O46,blad2!B22:'blad2'!B46,blad2!O22:'blad2'!O46,blad3!B22:'blad3'!B46,blad3!O22:'blad3'!O46)</f>
        <v>0</v>
      </c>
      <c r="C60" s="125"/>
      <c r="D60" s="13" t="s">
        <v>79</v>
      </c>
      <c r="E60" s="13"/>
      <c r="F60" s="13"/>
      <c r="G60" s="13"/>
      <c r="H60" s="126">
        <v>7</v>
      </c>
      <c r="I60" s="127"/>
      <c r="J60" s="59"/>
      <c r="K60" s="59" t="s">
        <v>80</v>
      </c>
      <c r="L60" s="59"/>
      <c r="M60" s="128">
        <f>SUM(L22:L46,Y22:Y46,blad2!L22:'blad2'!L46,blad2!Y22:'blad2'!Y46,blad3!L22:'blad3'!L46,blad3!Y22:'blad3'!Y46)</f>
        <v>0</v>
      </c>
      <c r="N60" s="129"/>
      <c r="O60" s="130"/>
      <c r="P60" s="13"/>
      <c r="Q60" s="50"/>
      <c r="R60" s="50"/>
      <c r="S60" s="50"/>
      <c r="T60" s="50"/>
      <c r="U60" s="50"/>
      <c r="V60" s="50"/>
      <c r="W60" s="13"/>
      <c r="X60" s="13"/>
      <c r="Y60" s="13"/>
      <c r="Z60" s="14"/>
    </row>
    <row r="61" spans="1:26" x14ac:dyDescent="0.25">
      <c r="A61" s="63"/>
    </row>
  </sheetData>
  <sheetProtection algorithmName="SHA-512" hashValue="TkkonAtWQv99z9bxn4w8Euq+GrgH9pUHuV6okelrGBdAe8wBYlhe4+UEftbiVae78Q95O9A5WHUa/UYpvcN57A==" saltValue="jPI5PMxlwghCdYBWXclDGw==" spinCount="100000" sheet="1" selectLockedCells="1"/>
  <protectedRanges>
    <protectedRange sqref="L7:X13 L15:P15 S15:W15" name="Range1"/>
  </protectedRanges>
  <mergeCells count="126">
    <mergeCell ref="B60:C60"/>
    <mergeCell ref="H60:I60"/>
    <mergeCell ref="M60:O60"/>
    <mergeCell ref="M48:N48"/>
    <mergeCell ref="O48:P48"/>
    <mergeCell ref="B45:I45"/>
    <mergeCell ref="L45:M45"/>
    <mergeCell ref="O45:V45"/>
    <mergeCell ref="Y45:Z45"/>
    <mergeCell ref="B46:I46"/>
    <mergeCell ref="L46:M46"/>
    <mergeCell ref="O46:V46"/>
    <mergeCell ref="Y46:Z46"/>
    <mergeCell ref="B44:I44"/>
    <mergeCell ref="L44:M44"/>
    <mergeCell ref="O44:V44"/>
    <mergeCell ref="Y44:Z44"/>
    <mergeCell ref="L43:M43"/>
    <mergeCell ref="O43:V43"/>
    <mergeCell ref="B42:I42"/>
    <mergeCell ref="L42:M42"/>
    <mergeCell ref="O42:V42"/>
    <mergeCell ref="B43:I43"/>
    <mergeCell ref="Y43:Z43"/>
    <mergeCell ref="Y42:Z42"/>
    <mergeCell ref="B41:I41"/>
    <mergeCell ref="L41:M41"/>
    <mergeCell ref="O41:V41"/>
    <mergeCell ref="B40:I40"/>
    <mergeCell ref="L40:M40"/>
    <mergeCell ref="O40:V40"/>
    <mergeCell ref="B39:I39"/>
    <mergeCell ref="L39:M39"/>
    <mergeCell ref="O39:V39"/>
    <mergeCell ref="B38:I38"/>
    <mergeCell ref="L38:M38"/>
    <mergeCell ref="O38:V38"/>
    <mergeCell ref="B37:I37"/>
    <mergeCell ref="L37:M37"/>
    <mergeCell ref="O37:V37"/>
    <mergeCell ref="B36:I36"/>
    <mergeCell ref="L36:M36"/>
    <mergeCell ref="O36:V36"/>
    <mergeCell ref="B35:I35"/>
    <mergeCell ref="L35:M35"/>
    <mergeCell ref="O35:V35"/>
    <mergeCell ref="B34:I34"/>
    <mergeCell ref="L34:M34"/>
    <mergeCell ref="O34:V34"/>
    <mergeCell ref="B33:I33"/>
    <mergeCell ref="L33:M33"/>
    <mergeCell ref="O33:V33"/>
    <mergeCell ref="B32:I32"/>
    <mergeCell ref="L32:M32"/>
    <mergeCell ref="O32:V32"/>
    <mergeCell ref="B31:I31"/>
    <mergeCell ref="L31:M31"/>
    <mergeCell ref="O31:V31"/>
    <mergeCell ref="B30:I30"/>
    <mergeCell ref="L30:M30"/>
    <mergeCell ref="O30:V30"/>
    <mergeCell ref="B29:I29"/>
    <mergeCell ref="L29:M29"/>
    <mergeCell ref="O29:V29"/>
    <mergeCell ref="B28:I28"/>
    <mergeCell ref="L28:M28"/>
    <mergeCell ref="O28:V28"/>
    <mergeCell ref="B27:I27"/>
    <mergeCell ref="L27:M27"/>
    <mergeCell ref="O27:V27"/>
    <mergeCell ref="B26:I26"/>
    <mergeCell ref="L26:M26"/>
    <mergeCell ref="O26:V26"/>
    <mergeCell ref="Y22:Z22"/>
    <mergeCell ref="B25:I25"/>
    <mergeCell ref="L25:M25"/>
    <mergeCell ref="O25:V25"/>
    <mergeCell ref="Y25:Z25"/>
    <mergeCell ref="B24:I24"/>
    <mergeCell ref="L24:M24"/>
    <mergeCell ref="O24:V24"/>
    <mergeCell ref="Y24:Z24"/>
    <mergeCell ref="Y23:Z23"/>
    <mergeCell ref="B23:I23"/>
    <mergeCell ref="L23:M23"/>
    <mergeCell ref="O23:V23"/>
    <mergeCell ref="L21:M21"/>
    <mergeCell ref="B22:I22"/>
    <mergeCell ref="L22:M22"/>
    <mergeCell ref="O22:V22"/>
    <mergeCell ref="U1:X1"/>
    <mergeCell ref="F3:Q3"/>
    <mergeCell ref="B20:H20"/>
    <mergeCell ref="L20:M20"/>
    <mergeCell ref="O20:U20"/>
    <mergeCell ref="L11:X11"/>
    <mergeCell ref="L12:X12"/>
    <mergeCell ref="L13:X13"/>
    <mergeCell ref="L19:M19"/>
    <mergeCell ref="L15:Q15"/>
    <mergeCell ref="T15:X15"/>
    <mergeCell ref="R15:S15"/>
    <mergeCell ref="L7:X7"/>
    <mergeCell ref="L8:X8"/>
    <mergeCell ref="L9:X9"/>
    <mergeCell ref="L10:P10"/>
    <mergeCell ref="Y41:Z41"/>
    <mergeCell ref="Y40:Z40"/>
    <mergeCell ref="Y39:Z39"/>
    <mergeCell ref="Y38:Z38"/>
    <mergeCell ref="Y37:Z37"/>
    <mergeCell ref="Y36:Z36"/>
    <mergeCell ref="Y35:Z35"/>
    <mergeCell ref="Y34:Z34"/>
    <mergeCell ref="Y33:Z33"/>
    <mergeCell ref="Y32:Z32"/>
    <mergeCell ref="Y21:Z21"/>
    <mergeCell ref="Y20:Z20"/>
    <mergeCell ref="Y19:Z19"/>
    <mergeCell ref="Y4:Z6"/>
    <mergeCell ref="Y31:Z31"/>
    <mergeCell ref="Y30:Z30"/>
    <mergeCell ref="Y29:Z29"/>
    <mergeCell ref="Y28:Z28"/>
    <mergeCell ref="Y27:Z27"/>
    <mergeCell ref="Y26:Z26"/>
  </mergeCells>
  <phoneticPr fontId="16" type="noConversion"/>
  <conditionalFormatting sqref="J49:J56 A49:A56 Z54 S49:S56 D49:D56 G49:G56 P49:P56 M49:M56 V49:V56">
    <cfRule type="cellIs" dxfId="2" priority="1" stopIfTrue="1" operator="greaterThanOrEqual">
      <formula>1</formula>
    </cfRule>
  </conditionalFormatting>
  <dataValidations disablePrompts="1" count="1">
    <dataValidation type="list" showInputMessage="1" showErrorMessage="1" sqref="Z3" xr:uid="{A8F58C64-3A16-463B-A8E1-62BB16C619BC}">
      <formula1>Startplaatsen</formula1>
    </dataValidation>
  </dataValidations>
  <pageMargins left="0.44" right="0.25" top="0.44" bottom="0.62" header="0.38" footer="0.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5FCA-44E9-4C10-8444-C750078308EC}">
  <dimension ref="A1:AA60"/>
  <sheetViews>
    <sheetView workbookViewId="0">
      <selection activeCell="AA7" sqref="AA7"/>
    </sheetView>
  </sheetViews>
  <sheetFormatPr defaultColWidth="3.6640625" defaultRowHeight="13.2" x14ac:dyDescent="0.25"/>
  <cols>
    <col min="1" max="9" width="3.6640625" customWidth="1"/>
    <col min="10" max="10" width="4.88671875" customWidth="1"/>
    <col min="11" max="13" width="3.6640625" customWidth="1"/>
    <col min="14" max="14" width="4.33203125" customWidth="1"/>
    <col min="15" max="22" width="3.6640625" customWidth="1"/>
    <col min="23" max="23" width="4.88671875" customWidth="1"/>
  </cols>
  <sheetData>
    <row r="1" spans="1:27" ht="15.6" x14ac:dyDescent="0.3">
      <c r="A1" s="1"/>
      <c r="B1" s="2"/>
      <c r="C1" s="2"/>
      <c r="D1" s="2"/>
      <c r="E1" s="2"/>
      <c r="F1" s="3" t="str">
        <f>blad1!F1</f>
        <v>AVONDVIERDAAGSE 2026</v>
      </c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94" t="s">
        <v>81</v>
      </c>
      <c r="V1" s="94"/>
      <c r="W1" s="94"/>
      <c r="X1" s="94"/>
      <c r="Y1" s="2"/>
      <c r="Z1" s="4"/>
    </row>
    <row r="2" spans="1:27" x14ac:dyDescent="0.25">
      <c r="A2" s="5"/>
      <c r="F2" s="64" t="s">
        <v>115</v>
      </c>
      <c r="Z2" s="6"/>
    </row>
    <row r="3" spans="1:27" ht="18" thickBot="1" x14ac:dyDescent="0.35">
      <c r="A3" s="5"/>
      <c r="F3" s="95" t="s">
        <v>1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7"/>
      <c r="S3" t="s">
        <v>2</v>
      </c>
      <c r="T3" s="7"/>
      <c r="U3" s="7"/>
      <c r="V3" s="146" t="str">
        <f>blad1!V3</f>
        <v>Utr Vechtzoom</v>
      </c>
      <c r="W3" s="147"/>
      <c r="X3" s="147"/>
      <c r="Y3" s="147"/>
      <c r="Z3" s="148"/>
    </row>
    <row r="4" spans="1:27" x14ac:dyDescent="0.25">
      <c r="A4" s="5"/>
      <c r="S4" s="9"/>
      <c r="T4" s="9"/>
      <c r="V4" s="1"/>
      <c r="W4" s="2"/>
      <c r="X4" s="4"/>
      <c r="Y4" s="87" t="s">
        <v>82</v>
      </c>
      <c r="Z4" s="88"/>
    </row>
    <row r="5" spans="1:27" x14ac:dyDescent="0.25">
      <c r="A5" s="5"/>
      <c r="F5" s="8" t="s">
        <v>101</v>
      </c>
      <c r="R5" s="10" t="s">
        <v>4</v>
      </c>
      <c r="T5" s="11"/>
      <c r="U5" s="8"/>
      <c r="V5" s="5"/>
      <c r="X5" s="6"/>
      <c r="Y5" s="87"/>
      <c r="Z5" s="88"/>
    </row>
    <row r="6" spans="1:27" ht="13.8" thickBot="1" x14ac:dyDescent="0.3">
      <c r="A6" s="5"/>
      <c r="V6" s="12"/>
      <c r="W6" s="13"/>
      <c r="X6" s="14"/>
      <c r="Y6" s="87"/>
      <c r="Z6" s="88"/>
    </row>
    <row r="7" spans="1:27" x14ac:dyDescent="0.25">
      <c r="A7" s="5"/>
      <c r="E7">
        <v>1</v>
      </c>
      <c r="F7" t="s">
        <v>5</v>
      </c>
      <c r="L7" s="140">
        <f>blad1!L7</f>
        <v>0</v>
      </c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9"/>
      <c r="X7" s="150"/>
      <c r="Y7" s="8"/>
      <c r="Z7" s="15"/>
      <c r="AA7" s="51"/>
    </row>
    <row r="8" spans="1:27" x14ac:dyDescent="0.25">
      <c r="A8" s="5"/>
      <c r="E8">
        <v>2</v>
      </c>
      <c r="F8" t="s">
        <v>6</v>
      </c>
      <c r="L8" s="151">
        <f>blad1!L8</f>
        <v>0</v>
      </c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9"/>
      <c r="X8" s="150"/>
      <c r="Y8" s="8"/>
      <c r="Z8" s="15"/>
      <c r="AA8" s="51"/>
    </row>
    <row r="9" spans="1:27" x14ac:dyDescent="0.25">
      <c r="A9" s="5"/>
      <c r="F9" t="s">
        <v>7</v>
      </c>
      <c r="L9" s="140">
        <f>blad1!L9</f>
        <v>0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9"/>
      <c r="X9" s="150"/>
      <c r="Y9" s="8"/>
      <c r="Z9" s="15"/>
      <c r="AA9" s="51"/>
    </row>
    <row r="10" spans="1:27" x14ac:dyDescent="0.25">
      <c r="A10" s="5"/>
      <c r="F10" t="s">
        <v>8</v>
      </c>
      <c r="L10" s="152">
        <f>blad1!L10</f>
        <v>0</v>
      </c>
      <c r="M10" s="149"/>
      <c r="N10" s="149"/>
      <c r="O10" s="149"/>
      <c r="P10" s="150"/>
      <c r="Q10" s="52"/>
      <c r="R10" s="52"/>
      <c r="S10" s="52"/>
      <c r="T10" s="52"/>
      <c r="U10" s="52"/>
      <c r="V10" s="52"/>
      <c r="W10" s="52"/>
      <c r="X10" s="52"/>
      <c r="Z10" s="6"/>
    </row>
    <row r="11" spans="1:27" x14ac:dyDescent="0.25">
      <c r="A11" s="5"/>
      <c r="F11" t="s">
        <v>9</v>
      </c>
      <c r="L11" s="140">
        <f>blad1!L11</f>
        <v>0</v>
      </c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2"/>
      <c r="Y11" s="8"/>
      <c r="Z11" s="15"/>
      <c r="AA11" s="51"/>
    </row>
    <row r="12" spans="1:27" x14ac:dyDescent="0.25">
      <c r="A12" s="5"/>
      <c r="F12" t="s">
        <v>10</v>
      </c>
      <c r="L12" s="143">
        <f>blad1!L12</f>
        <v>0</v>
      </c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5"/>
      <c r="Y12" s="8"/>
      <c r="Z12" s="15"/>
      <c r="AA12" s="51"/>
    </row>
    <row r="13" spans="1:27" x14ac:dyDescent="0.25">
      <c r="A13" s="5"/>
      <c r="F13" t="s">
        <v>11</v>
      </c>
      <c r="L13" s="140">
        <f>blad1!L13</f>
        <v>0</v>
      </c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2"/>
      <c r="Y13" s="8"/>
      <c r="Z13" s="15"/>
      <c r="AA13" s="51"/>
    </row>
    <row r="14" spans="1:27" x14ac:dyDescent="0.25">
      <c r="A14" s="5"/>
      <c r="M14" s="8"/>
      <c r="O14" s="61"/>
      <c r="Z14" s="6"/>
    </row>
    <row r="15" spans="1:27" x14ac:dyDescent="0.25">
      <c r="A15" s="5"/>
      <c r="Y15" s="51"/>
      <c r="Z15" s="6"/>
    </row>
    <row r="16" spans="1:27" x14ac:dyDescent="0.25">
      <c r="A16" s="5"/>
      <c r="Z16" s="6"/>
    </row>
    <row r="17" spans="1:27" x14ac:dyDescent="0.25">
      <c r="A17" s="5"/>
      <c r="Z17" s="6"/>
    </row>
    <row r="18" spans="1:27" x14ac:dyDescent="0.25">
      <c r="A18" s="5"/>
      <c r="C18" s="16"/>
      <c r="D18" s="16"/>
      <c r="E18" s="16"/>
      <c r="F18" s="16"/>
      <c r="G18" s="17"/>
      <c r="H18" s="18"/>
      <c r="I18" s="18"/>
      <c r="M18" s="18"/>
      <c r="Z18" s="6"/>
    </row>
    <row r="19" spans="1:27" x14ac:dyDescent="0.25">
      <c r="A19" s="19"/>
      <c r="B19" s="20"/>
      <c r="C19" s="21"/>
      <c r="D19" s="21"/>
      <c r="E19" s="21"/>
      <c r="F19" s="21"/>
      <c r="G19" s="21"/>
      <c r="H19" s="21"/>
      <c r="I19" s="22"/>
      <c r="J19" s="22"/>
      <c r="K19" s="22"/>
      <c r="L19" s="107" t="s">
        <v>14</v>
      </c>
      <c r="M19" s="108"/>
      <c r="N19" s="23"/>
      <c r="O19" s="20"/>
      <c r="P19" s="21"/>
      <c r="Q19" s="21"/>
      <c r="R19" s="21"/>
      <c r="S19" s="21"/>
      <c r="T19" s="21"/>
      <c r="U19" s="21"/>
      <c r="V19" s="22"/>
      <c r="W19" s="24"/>
      <c r="X19" s="24"/>
      <c r="Y19" s="107" t="s">
        <v>14</v>
      </c>
      <c r="Z19" s="86"/>
      <c r="AA19" s="53"/>
    </row>
    <row r="20" spans="1:27" x14ac:dyDescent="0.25">
      <c r="A20" s="25" t="s">
        <v>15</v>
      </c>
      <c r="B20" s="83" t="s">
        <v>16</v>
      </c>
      <c r="C20" s="96"/>
      <c r="D20" s="96"/>
      <c r="E20" s="96"/>
      <c r="F20" s="96"/>
      <c r="G20" s="96"/>
      <c r="H20" s="96"/>
      <c r="I20" s="27"/>
      <c r="J20" s="28" t="s">
        <v>17</v>
      </c>
      <c r="K20" s="29" t="s">
        <v>18</v>
      </c>
      <c r="L20" s="96" t="s">
        <v>19</v>
      </c>
      <c r="M20" s="97"/>
      <c r="N20" s="26" t="s">
        <v>15</v>
      </c>
      <c r="O20" s="83" t="s">
        <v>16</v>
      </c>
      <c r="P20" s="96"/>
      <c r="Q20" s="96"/>
      <c r="R20" s="96"/>
      <c r="S20" s="96"/>
      <c r="T20" s="96"/>
      <c r="U20" s="96"/>
      <c r="V20" s="30"/>
      <c r="W20" s="28" t="s">
        <v>17</v>
      </c>
      <c r="X20" s="28" t="s">
        <v>18</v>
      </c>
      <c r="Y20" s="96" t="s">
        <v>19</v>
      </c>
      <c r="Z20" s="84"/>
      <c r="AA20" s="41"/>
    </row>
    <row r="21" spans="1:27" x14ac:dyDescent="0.25">
      <c r="A21" s="25"/>
      <c r="B21" s="31"/>
      <c r="C21" s="32"/>
      <c r="D21" s="32"/>
      <c r="E21" s="32"/>
      <c r="F21" s="32"/>
      <c r="G21" s="32"/>
      <c r="H21" s="32"/>
      <c r="I21" s="33"/>
      <c r="J21" s="34" t="s">
        <v>20</v>
      </c>
      <c r="K21" s="34" t="s">
        <v>21</v>
      </c>
      <c r="L21" s="89" t="s">
        <v>22</v>
      </c>
      <c r="M21" s="90"/>
      <c r="N21" s="26"/>
      <c r="O21" s="31"/>
      <c r="P21" s="32"/>
      <c r="Q21" s="32"/>
      <c r="R21" s="32"/>
      <c r="S21" s="32"/>
      <c r="T21" s="32"/>
      <c r="U21" s="32"/>
      <c r="V21" s="33"/>
      <c r="W21" s="35" t="s">
        <v>20</v>
      </c>
      <c r="X21" s="35" t="s">
        <v>21</v>
      </c>
      <c r="Y21" s="96" t="s">
        <v>22</v>
      </c>
      <c r="Z21" s="84"/>
      <c r="AA21" s="53"/>
    </row>
    <row r="22" spans="1:27" x14ac:dyDescent="0.25">
      <c r="A22" s="36">
        <v>51</v>
      </c>
      <c r="B22" s="91"/>
      <c r="C22" s="92"/>
      <c r="D22" s="92"/>
      <c r="E22" s="92"/>
      <c r="F22" s="92"/>
      <c r="G22" s="92"/>
      <c r="H22" s="92"/>
      <c r="I22" s="92"/>
      <c r="J22" s="37"/>
      <c r="K22" s="37"/>
      <c r="L22" s="123">
        <f>IF(B22=0,,(IF(B22&gt;0,blad1!H60)))</f>
        <v>0</v>
      </c>
      <c r="M22" s="153"/>
      <c r="N22" s="38">
        <v>76</v>
      </c>
      <c r="O22" s="91"/>
      <c r="P22" s="92"/>
      <c r="Q22" s="92"/>
      <c r="R22" s="92"/>
      <c r="S22" s="92"/>
      <c r="T22" s="92"/>
      <c r="U22" s="92"/>
      <c r="V22" s="92"/>
      <c r="W22" s="37"/>
      <c r="X22" s="37"/>
      <c r="Y22" s="123">
        <f>IF(O22=0,,(IF(O22&gt;0,blad1!H60)))</f>
        <v>0</v>
      </c>
      <c r="Z22" s="124"/>
      <c r="AA22" s="54"/>
    </row>
    <row r="23" spans="1:27" x14ac:dyDescent="0.25">
      <c r="A23" s="39">
        <v>52</v>
      </c>
      <c r="B23" s="121"/>
      <c r="C23" s="122"/>
      <c r="D23" s="122"/>
      <c r="E23" s="122"/>
      <c r="F23" s="122"/>
      <c r="G23" s="122"/>
      <c r="H23" s="122"/>
      <c r="I23" s="122"/>
      <c r="J23" s="40"/>
      <c r="K23" s="40"/>
      <c r="L23" s="79">
        <f>IF(B23=0,,(IF(B23&gt;0,blad1!H60)))</f>
        <v>0</v>
      </c>
      <c r="M23" s="93"/>
      <c r="N23" s="41">
        <v>77</v>
      </c>
      <c r="O23" s="121"/>
      <c r="P23" s="122"/>
      <c r="Q23" s="122"/>
      <c r="R23" s="122"/>
      <c r="S23" s="122"/>
      <c r="T23" s="122"/>
      <c r="U23" s="122"/>
      <c r="V23" s="122"/>
      <c r="W23" s="40"/>
      <c r="X23" s="40"/>
      <c r="Y23" s="79">
        <f>IF(O23=0,,(IF(O23&gt;0,blad1!H60)))</f>
        <v>0</v>
      </c>
      <c r="Z23" s="80"/>
      <c r="AA23" s="54"/>
    </row>
    <row r="24" spans="1:27" x14ac:dyDescent="0.25">
      <c r="A24" s="36">
        <v>53</v>
      </c>
      <c r="B24" s="121"/>
      <c r="C24" s="122"/>
      <c r="D24" s="122"/>
      <c r="E24" s="122"/>
      <c r="F24" s="122"/>
      <c r="G24" s="122"/>
      <c r="H24" s="122"/>
      <c r="I24" s="122"/>
      <c r="J24" s="40"/>
      <c r="K24" s="40"/>
      <c r="L24" s="79">
        <f>IF(B24=0,,(IF(B24&gt;0,blad1!H60)))</f>
        <v>0</v>
      </c>
      <c r="M24" s="93"/>
      <c r="N24" s="38">
        <v>78</v>
      </c>
      <c r="O24" s="121"/>
      <c r="P24" s="122"/>
      <c r="Q24" s="122"/>
      <c r="R24" s="122"/>
      <c r="S24" s="122"/>
      <c r="T24" s="122"/>
      <c r="U24" s="122"/>
      <c r="V24" s="122"/>
      <c r="W24" s="40"/>
      <c r="X24" s="40"/>
      <c r="Y24" s="79">
        <f>IF(O24=0,,(IF(O24&gt;0,blad1!H60)))</f>
        <v>0</v>
      </c>
      <c r="Z24" s="80"/>
      <c r="AA24" s="54"/>
    </row>
    <row r="25" spans="1:27" x14ac:dyDescent="0.25">
      <c r="A25" s="39">
        <v>54</v>
      </c>
      <c r="B25" s="121"/>
      <c r="C25" s="122"/>
      <c r="D25" s="122"/>
      <c r="E25" s="122"/>
      <c r="F25" s="122"/>
      <c r="G25" s="122"/>
      <c r="H25" s="122"/>
      <c r="I25" s="122"/>
      <c r="J25" s="40"/>
      <c r="K25" s="40"/>
      <c r="L25" s="79">
        <f>IF(B25=0,,(IF(B25&gt;0,blad1!H60)))</f>
        <v>0</v>
      </c>
      <c r="M25" s="93"/>
      <c r="N25" s="41">
        <v>79</v>
      </c>
      <c r="O25" s="121"/>
      <c r="P25" s="122"/>
      <c r="Q25" s="122"/>
      <c r="R25" s="122"/>
      <c r="S25" s="122"/>
      <c r="T25" s="122"/>
      <c r="U25" s="122"/>
      <c r="V25" s="122"/>
      <c r="W25" s="40"/>
      <c r="X25" s="40"/>
      <c r="Y25" s="79">
        <f>IF(O25=0,,(IF(O25&gt;0,blad1!H60)))</f>
        <v>0</v>
      </c>
      <c r="Z25" s="80"/>
      <c r="AA25" s="54"/>
    </row>
    <row r="26" spans="1:27" x14ac:dyDescent="0.25">
      <c r="A26" s="36">
        <v>55</v>
      </c>
      <c r="B26" s="121"/>
      <c r="C26" s="122"/>
      <c r="D26" s="122"/>
      <c r="E26" s="122"/>
      <c r="F26" s="122"/>
      <c r="G26" s="122"/>
      <c r="H26" s="122"/>
      <c r="I26" s="122"/>
      <c r="J26" s="40"/>
      <c r="K26" s="40"/>
      <c r="L26" s="79">
        <f>IF(B26=0,,(IF(B26&gt;0,blad1!H60)))</f>
        <v>0</v>
      </c>
      <c r="M26" s="93"/>
      <c r="N26" s="38">
        <v>80</v>
      </c>
      <c r="O26" s="121"/>
      <c r="P26" s="122"/>
      <c r="Q26" s="122"/>
      <c r="R26" s="122"/>
      <c r="S26" s="122"/>
      <c r="T26" s="122"/>
      <c r="U26" s="122"/>
      <c r="V26" s="122"/>
      <c r="W26" s="40"/>
      <c r="X26" s="40"/>
      <c r="Y26" s="79">
        <f>IF(O26=0,,(IF(O26&gt;0,blad1!H60)))</f>
        <v>0</v>
      </c>
      <c r="Z26" s="80"/>
      <c r="AA26" s="54"/>
    </row>
    <row r="27" spans="1:27" x14ac:dyDescent="0.25">
      <c r="A27" s="39">
        <v>56</v>
      </c>
      <c r="B27" s="121"/>
      <c r="C27" s="122"/>
      <c r="D27" s="122"/>
      <c r="E27" s="122"/>
      <c r="F27" s="122"/>
      <c r="G27" s="122"/>
      <c r="H27" s="122"/>
      <c r="I27" s="122"/>
      <c r="J27" s="40"/>
      <c r="K27" s="40"/>
      <c r="L27" s="79">
        <f>IF(B27=0,,(IF(B27&gt;0,blad1!H60)))</f>
        <v>0</v>
      </c>
      <c r="M27" s="93"/>
      <c r="N27" s="41">
        <v>81</v>
      </c>
      <c r="O27" s="121"/>
      <c r="P27" s="122"/>
      <c r="Q27" s="122"/>
      <c r="R27" s="122"/>
      <c r="S27" s="122"/>
      <c r="T27" s="122"/>
      <c r="U27" s="122"/>
      <c r="V27" s="122"/>
      <c r="W27" s="40"/>
      <c r="X27" s="40"/>
      <c r="Y27" s="79">
        <f>IF(O27=0,,(IF(O27&gt;0,blad1!H60)))</f>
        <v>0</v>
      </c>
      <c r="Z27" s="80"/>
      <c r="AA27" s="54"/>
    </row>
    <row r="28" spans="1:27" x14ac:dyDescent="0.25">
      <c r="A28" s="36">
        <v>57</v>
      </c>
      <c r="B28" s="121"/>
      <c r="C28" s="122"/>
      <c r="D28" s="122"/>
      <c r="E28" s="122"/>
      <c r="F28" s="122"/>
      <c r="G28" s="122"/>
      <c r="H28" s="122"/>
      <c r="I28" s="122"/>
      <c r="J28" s="40"/>
      <c r="K28" s="40"/>
      <c r="L28" s="79">
        <f>IF(B28=0,,(IF(B28&gt;0,blad1!H60)))</f>
        <v>0</v>
      </c>
      <c r="M28" s="93"/>
      <c r="N28" s="38">
        <v>82</v>
      </c>
      <c r="O28" s="121"/>
      <c r="P28" s="122"/>
      <c r="Q28" s="122"/>
      <c r="R28" s="122"/>
      <c r="S28" s="122"/>
      <c r="T28" s="122"/>
      <c r="U28" s="122"/>
      <c r="V28" s="122"/>
      <c r="W28" s="40"/>
      <c r="X28" s="40"/>
      <c r="Y28" s="79">
        <f>IF(O28=0,,(IF(O28&gt;0,blad1!H60)))</f>
        <v>0</v>
      </c>
      <c r="Z28" s="80"/>
      <c r="AA28" s="54"/>
    </row>
    <row r="29" spans="1:27" x14ac:dyDescent="0.25">
      <c r="A29" s="39">
        <v>58</v>
      </c>
      <c r="B29" s="121"/>
      <c r="C29" s="122"/>
      <c r="D29" s="122"/>
      <c r="E29" s="122"/>
      <c r="F29" s="122"/>
      <c r="G29" s="122"/>
      <c r="H29" s="122"/>
      <c r="I29" s="122"/>
      <c r="J29" s="40"/>
      <c r="K29" s="40"/>
      <c r="L29" s="79">
        <f>IF(B29=0,,(IF(B29&gt;0,blad1!H60)))</f>
        <v>0</v>
      </c>
      <c r="M29" s="93"/>
      <c r="N29" s="41">
        <v>83</v>
      </c>
      <c r="O29" s="121"/>
      <c r="P29" s="122"/>
      <c r="Q29" s="122"/>
      <c r="R29" s="122"/>
      <c r="S29" s="122"/>
      <c r="T29" s="122"/>
      <c r="U29" s="122"/>
      <c r="V29" s="122"/>
      <c r="W29" s="40"/>
      <c r="X29" s="40"/>
      <c r="Y29" s="79">
        <f>IF(O29=0,,(IF(O29&gt;0,blad1!H60)))</f>
        <v>0</v>
      </c>
      <c r="Z29" s="80"/>
      <c r="AA29" s="54"/>
    </row>
    <row r="30" spans="1:27" x14ac:dyDescent="0.25">
      <c r="A30" s="36">
        <v>59</v>
      </c>
      <c r="B30" s="121"/>
      <c r="C30" s="122"/>
      <c r="D30" s="122"/>
      <c r="E30" s="122"/>
      <c r="F30" s="122"/>
      <c r="G30" s="122"/>
      <c r="H30" s="122"/>
      <c r="I30" s="122"/>
      <c r="J30" s="40"/>
      <c r="K30" s="40"/>
      <c r="L30" s="79">
        <f>IF(B30=0,,(IF(B30&gt;0,blad1!H60)))</f>
        <v>0</v>
      </c>
      <c r="M30" s="93"/>
      <c r="N30" s="38">
        <v>84</v>
      </c>
      <c r="O30" s="121"/>
      <c r="P30" s="122"/>
      <c r="Q30" s="122"/>
      <c r="R30" s="122"/>
      <c r="S30" s="122"/>
      <c r="T30" s="122"/>
      <c r="U30" s="122"/>
      <c r="V30" s="122"/>
      <c r="W30" s="40"/>
      <c r="X30" s="40"/>
      <c r="Y30" s="79">
        <f>IF(O30=0,,(IF(O30&gt;0,blad1!H60)))</f>
        <v>0</v>
      </c>
      <c r="Z30" s="80"/>
      <c r="AA30" s="54"/>
    </row>
    <row r="31" spans="1:27" x14ac:dyDescent="0.25">
      <c r="A31" s="39">
        <v>60</v>
      </c>
      <c r="B31" s="121"/>
      <c r="C31" s="122"/>
      <c r="D31" s="122"/>
      <c r="E31" s="122"/>
      <c r="F31" s="122"/>
      <c r="G31" s="122"/>
      <c r="H31" s="122"/>
      <c r="I31" s="122"/>
      <c r="J31" s="40"/>
      <c r="K31" s="40"/>
      <c r="L31" s="79">
        <f>IF(B31=0,,(IF(B31&gt;0,blad1!H60)))</f>
        <v>0</v>
      </c>
      <c r="M31" s="93"/>
      <c r="N31" s="41">
        <v>85</v>
      </c>
      <c r="O31" s="121"/>
      <c r="P31" s="122"/>
      <c r="Q31" s="122"/>
      <c r="R31" s="122"/>
      <c r="S31" s="122"/>
      <c r="T31" s="122"/>
      <c r="U31" s="122"/>
      <c r="V31" s="122"/>
      <c r="W31" s="40"/>
      <c r="X31" s="40"/>
      <c r="Y31" s="79">
        <f>IF(O31=0,,(IF(O31&gt;0,blad1!H60)))</f>
        <v>0</v>
      </c>
      <c r="Z31" s="80"/>
      <c r="AA31" s="54"/>
    </row>
    <row r="32" spans="1:27" x14ac:dyDescent="0.25">
      <c r="A32" s="36">
        <v>61</v>
      </c>
      <c r="B32" s="121"/>
      <c r="C32" s="122"/>
      <c r="D32" s="122"/>
      <c r="E32" s="122"/>
      <c r="F32" s="122"/>
      <c r="G32" s="122"/>
      <c r="H32" s="122"/>
      <c r="I32" s="122"/>
      <c r="J32" s="40"/>
      <c r="K32" s="40"/>
      <c r="L32" s="79">
        <f>IF(B32=0,,(IF(B32&gt;0,blad1!H60)))</f>
        <v>0</v>
      </c>
      <c r="M32" s="93"/>
      <c r="N32" s="38">
        <v>86</v>
      </c>
      <c r="O32" s="121"/>
      <c r="P32" s="122"/>
      <c r="Q32" s="122"/>
      <c r="R32" s="122"/>
      <c r="S32" s="122"/>
      <c r="T32" s="122"/>
      <c r="U32" s="122"/>
      <c r="V32" s="122"/>
      <c r="W32" s="40"/>
      <c r="X32" s="40"/>
      <c r="Y32" s="79">
        <f>IF(O32=0,,(IF(O32&gt;0,blad1!H60)))</f>
        <v>0</v>
      </c>
      <c r="Z32" s="80"/>
      <c r="AA32" s="54"/>
    </row>
    <row r="33" spans="1:27" x14ac:dyDescent="0.25">
      <c r="A33" s="39">
        <v>62</v>
      </c>
      <c r="B33" s="121"/>
      <c r="C33" s="122"/>
      <c r="D33" s="122"/>
      <c r="E33" s="122"/>
      <c r="F33" s="122"/>
      <c r="G33" s="122"/>
      <c r="H33" s="122"/>
      <c r="I33" s="122"/>
      <c r="J33" s="40"/>
      <c r="K33" s="40"/>
      <c r="L33" s="79">
        <f>IF(B33=0,,(IF(B33&gt;0,blad1!H60)))</f>
        <v>0</v>
      </c>
      <c r="M33" s="93"/>
      <c r="N33" s="41">
        <v>87</v>
      </c>
      <c r="O33" s="121"/>
      <c r="P33" s="122"/>
      <c r="Q33" s="122"/>
      <c r="R33" s="122"/>
      <c r="S33" s="122"/>
      <c r="T33" s="122"/>
      <c r="U33" s="122"/>
      <c r="V33" s="122"/>
      <c r="W33" s="40"/>
      <c r="X33" s="40"/>
      <c r="Y33" s="79">
        <f>IF(O33=0,,(IF(O33&gt;0,blad1!H60)))</f>
        <v>0</v>
      </c>
      <c r="Z33" s="80"/>
      <c r="AA33" s="54"/>
    </row>
    <row r="34" spans="1:27" x14ac:dyDescent="0.25">
      <c r="A34" s="36">
        <v>63</v>
      </c>
      <c r="B34" s="121"/>
      <c r="C34" s="122"/>
      <c r="D34" s="122"/>
      <c r="E34" s="122"/>
      <c r="F34" s="122"/>
      <c r="G34" s="122"/>
      <c r="H34" s="122"/>
      <c r="I34" s="122"/>
      <c r="J34" s="40"/>
      <c r="K34" s="40"/>
      <c r="L34" s="79">
        <f>IF(B34=0,,(IF(B34&gt;0,blad1!H60)))</f>
        <v>0</v>
      </c>
      <c r="M34" s="93"/>
      <c r="N34" s="38">
        <v>88</v>
      </c>
      <c r="O34" s="121"/>
      <c r="P34" s="122"/>
      <c r="Q34" s="122"/>
      <c r="R34" s="122"/>
      <c r="S34" s="122"/>
      <c r="T34" s="122"/>
      <c r="U34" s="122"/>
      <c r="V34" s="122"/>
      <c r="W34" s="40"/>
      <c r="X34" s="40"/>
      <c r="Y34" s="79">
        <f>IF(O34=0,,(IF(O34&gt;0,blad1!H60)))</f>
        <v>0</v>
      </c>
      <c r="Z34" s="80"/>
      <c r="AA34" s="54"/>
    </row>
    <row r="35" spans="1:27" x14ac:dyDescent="0.25">
      <c r="A35" s="39">
        <v>64</v>
      </c>
      <c r="B35" s="121"/>
      <c r="C35" s="122"/>
      <c r="D35" s="122"/>
      <c r="E35" s="122"/>
      <c r="F35" s="122"/>
      <c r="G35" s="122"/>
      <c r="H35" s="122"/>
      <c r="I35" s="122"/>
      <c r="J35" s="40"/>
      <c r="K35" s="40"/>
      <c r="L35" s="79">
        <f>IF(B35=0,,(IF(B35&gt;0,blad1!H60)))</f>
        <v>0</v>
      </c>
      <c r="M35" s="93"/>
      <c r="N35" s="41">
        <v>89</v>
      </c>
      <c r="O35" s="121"/>
      <c r="P35" s="122"/>
      <c r="Q35" s="122"/>
      <c r="R35" s="122"/>
      <c r="S35" s="122"/>
      <c r="T35" s="122"/>
      <c r="U35" s="122"/>
      <c r="V35" s="122"/>
      <c r="W35" s="40"/>
      <c r="X35" s="40"/>
      <c r="Y35" s="79">
        <f>IF(O35=0,,(IF(O35&gt;0,blad1!H60)))</f>
        <v>0</v>
      </c>
      <c r="Z35" s="80"/>
      <c r="AA35" s="54"/>
    </row>
    <row r="36" spans="1:27" x14ac:dyDescent="0.25">
      <c r="A36" s="36">
        <v>65</v>
      </c>
      <c r="B36" s="121"/>
      <c r="C36" s="122"/>
      <c r="D36" s="122"/>
      <c r="E36" s="122"/>
      <c r="F36" s="122"/>
      <c r="G36" s="122"/>
      <c r="H36" s="122"/>
      <c r="I36" s="122"/>
      <c r="J36" s="40"/>
      <c r="K36" s="40"/>
      <c r="L36" s="79">
        <f>IF(B36=0,,(IF(B36&gt;0,blad1!H60)))</f>
        <v>0</v>
      </c>
      <c r="M36" s="93"/>
      <c r="N36" s="38">
        <v>90</v>
      </c>
      <c r="O36" s="121"/>
      <c r="P36" s="122"/>
      <c r="Q36" s="122"/>
      <c r="R36" s="122"/>
      <c r="S36" s="122"/>
      <c r="T36" s="122"/>
      <c r="U36" s="122"/>
      <c r="V36" s="122"/>
      <c r="W36" s="40"/>
      <c r="X36" s="40"/>
      <c r="Y36" s="79">
        <f>IF(O36=0,,(IF(O36&gt;0,blad1!H60)))</f>
        <v>0</v>
      </c>
      <c r="Z36" s="80"/>
      <c r="AA36" s="54"/>
    </row>
    <row r="37" spans="1:27" x14ac:dyDescent="0.25">
      <c r="A37" s="39">
        <v>66</v>
      </c>
      <c r="B37" s="121"/>
      <c r="C37" s="122"/>
      <c r="D37" s="122"/>
      <c r="E37" s="122"/>
      <c r="F37" s="122"/>
      <c r="G37" s="122"/>
      <c r="H37" s="122"/>
      <c r="I37" s="122"/>
      <c r="J37" s="40"/>
      <c r="K37" s="40"/>
      <c r="L37" s="79">
        <f>IF(B37=0,,(IF(B37&gt;0,blad1!H60)))</f>
        <v>0</v>
      </c>
      <c r="M37" s="93"/>
      <c r="N37" s="41">
        <v>91</v>
      </c>
      <c r="O37" s="121"/>
      <c r="P37" s="122"/>
      <c r="Q37" s="122"/>
      <c r="R37" s="122"/>
      <c r="S37" s="122"/>
      <c r="T37" s="122"/>
      <c r="U37" s="122"/>
      <c r="V37" s="122"/>
      <c r="W37" s="40"/>
      <c r="X37" s="40"/>
      <c r="Y37" s="79">
        <f>IF(O37=0,,(IF(O37&gt;0,blad1!H60)))</f>
        <v>0</v>
      </c>
      <c r="Z37" s="80"/>
      <c r="AA37" s="54"/>
    </row>
    <row r="38" spans="1:27" x14ac:dyDescent="0.25">
      <c r="A38" s="36">
        <v>67</v>
      </c>
      <c r="B38" s="121"/>
      <c r="C38" s="122"/>
      <c r="D38" s="122"/>
      <c r="E38" s="122"/>
      <c r="F38" s="122"/>
      <c r="G38" s="122"/>
      <c r="H38" s="122"/>
      <c r="I38" s="122"/>
      <c r="J38" s="40"/>
      <c r="K38" s="40"/>
      <c r="L38" s="79">
        <f>IF(B38=0,,(IF(B38&gt;0,blad1!H60)))</f>
        <v>0</v>
      </c>
      <c r="M38" s="93"/>
      <c r="N38" s="38">
        <v>92</v>
      </c>
      <c r="O38" s="121"/>
      <c r="P38" s="122"/>
      <c r="Q38" s="122"/>
      <c r="R38" s="122"/>
      <c r="S38" s="122"/>
      <c r="T38" s="122"/>
      <c r="U38" s="122"/>
      <c r="V38" s="122"/>
      <c r="W38" s="40"/>
      <c r="X38" s="40"/>
      <c r="Y38" s="79">
        <f>IF(O38=0,,(IF(O38&gt;0,blad1!H60)))</f>
        <v>0</v>
      </c>
      <c r="Z38" s="80"/>
      <c r="AA38" s="54"/>
    </row>
    <row r="39" spans="1:27" x14ac:dyDescent="0.25">
      <c r="A39" s="39">
        <v>68</v>
      </c>
      <c r="B39" s="121"/>
      <c r="C39" s="122"/>
      <c r="D39" s="122"/>
      <c r="E39" s="122"/>
      <c r="F39" s="122"/>
      <c r="G39" s="122"/>
      <c r="H39" s="122"/>
      <c r="I39" s="122"/>
      <c r="J39" s="40"/>
      <c r="K39" s="40"/>
      <c r="L39" s="79">
        <f>IF(B39=0,,(IF(B39&gt;0,blad1!H60)))</f>
        <v>0</v>
      </c>
      <c r="M39" s="93"/>
      <c r="N39" s="41">
        <v>93</v>
      </c>
      <c r="O39" s="121"/>
      <c r="P39" s="122"/>
      <c r="Q39" s="122"/>
      <c r="R39" s="122"/>
      <c r="S39" s="122"/>
      <c r="T39" s="122"/>
      <c r="U39" s="122"/>
      <c r="V39" s="122"/>
      <c r="W39" s="40"/>
      <c r="X39" s="40"/>
      <c r="Y39" s="79">
        <f>IF(O39=0,,(IF(O39&gt;0,blad1!H60)))</f>
        <v>0</v>
      </c>
      <c r="Z39" s="80"/>
      <c r="AA39" s="54"/>
    </row>
    <row r="40" spans="1:27" x14ac:dyDescent="0.25">
      <c r="A40" s="36">
        <v>69</v>
      </c>
      <c r="B40" s="121"/>
      <c r="C40" s="122"/>
      <c r="D40" s="122"/>
      <c r="E40" s="122"/>
      <c r="F40" s="122"/>
      <c r="G40" s="122"/>
      <c r="H40" s="122"/>
      <c r="I40" s="122"/>
      <c r="J40" s="40"/>
      <c r="K40" s="40"/>
      <c r="L40" s="79">
        <f>IF(B40=0,,(IF(B40&gt;0,blad1!H60)))</f>
        <v>0</v>
      </c>
      <c r="M40" s="93"/>
      <c r="N40" s="38">
        <v>94</v>
      </c>
      <c r="O40" s="121"/>
      <c r="P40" s="122"/>
      <c r="Q40" s="122"/>
      <c r="R40" s="122"/>
      <c r="S40" s="122"/>
      <c r="T40" s="122"/>
      <c r="U40" s="122"/>
      <c r="V40" s="122"/>
      <c r="W40" s="40"/>
      <c r="X40" s="40"/>
      <c r="Y40" s="79">
        <f>IF(O40=0,,(IF(O40&gt;0,blad1!H60)))</f>
        <v>0</v>
      </c>
      <c r="Z40" s="80"/>
      <c r="AA40" s="54"/>
    </row>
    <row r="41" spans="1:27" x14ac:dyDescent="0.25">
      <c r="A41" s="39">
        <v>70</v>
      </c>
      <c r="B41" s="121"/>
      <c r="C41" s="122"/>
      <c r="D41" s="122"/>
      <c r="E41" s="122"/>
      <c r="F41" s="122"/>
      <c r="G41" s="122"/>
      <c r="H41" s="122"/>
      <c r="I41" s="122"/>
      <c r="J41" s="40"/>
      <c r="K41" s="40"/>
      <c r="L41" s="79">
        <f>IF(B41=0,,(IF(B41&gt;0,blad1!H60)))</f>
        <v>0</v>
      </c>
      <c r="M41" s="93"/>
      <c r="N41" s="41">
        <v>95</v>
      </c>
      <c r="O41" s="121"/>
      <c r="P41" s="122"/>
      <c r="Q41" s="122"/>
      <c r="R41" s="122"/>
      <c r="S41" s="122"/>
      <c r="T41" s="122"/>
      <c r="U41" s="122"/>
      <c r="V41" s="122"/>
      <c r="W41" s="40"/>
      <c r="X41" s="40"/>
      <c r="Y41" s="79">
        <f>IF(O41=0,,(IF(O41&gt;0,blad1!H60)))</f>
        <v>0</v>
      </c>
      <c r="Z41" s="80"/>
      <c r="AA41" s="54"/>
    </row>
    <row r="42" spans="1:27" x14ac:dyDescent="0.25">
      <c r="A42" s="36">
        <v>71</v>
      </c>
      <c r="B42" s="121"/>
      <c r="C42" s="122"/>
      <c r="D42" s="122"/>
      <c r="E42" s="122"/>
      <c r="F42" s="122"/>
      <c r="G42" s="122"/>
      <c r="H42" s="122"/>
      <c r="I42" s="122"/>
      <c r="J42" s="40"/>
      <c r="K42" s="40"/>
      <c r="L42" s="79">
        <f>IF(B42=0,,(IF(B42&gt;0,blad1!H60)))</f>
        <v>0</v>
      </c>
      <c r="M42" s="93"/>
      <c r="N42" s="38">
        <v>96</v>
      </c>
      <c r="O42" s="121"/>
      <c r="P42" s="122"/>
      <c r="Q42" s="122"/>
      <c r="R42" s="122"/>
      <c r="S42" s="122"/>
      <c r="T42" s="122"/>
      <c r="U42" s="122"/>
      <c r="V42" s="122"/>
      <c r="W42" s="40"/>
      <c r="X42" s="40"/>
      <c r="Y42" s="79">
        <f>IF(O42=0,,(IF(O42&gt;0,blad1!H60)))</f>
        <v>0</v>
      </c>
      <c r="Z42" s="80"/>
      <c r="AA42" s="54"/>
    </row>
    <row r="43" spans="1:27" x14ac:dyDescent="0.25">
      <c r="A43" s="39">
        <v>72</v>
      </c>
      <c r="B43" s="121"/>
      <c r="C43" s="122"/>
      <c r="D43" s="122"/>
      <c r="E43" s="122"/>
      <c r="F43" s="122"/>
      <c r="G43" s="122"/>
      <c r="H43" s="122"/>
      <c r="I43" s="122"/>
      <c r="J43" s="40"/>
      <c r="K43" s="40"/>
      <c r="L43" s="79">
        <f>IF(B43=0,,(IF(B43&gt;0,blad1!H60)))</f>
        <v>0</v>
      </c>
      <c r="M43" s="93"/>
      <c r="N43" s="41">
        <v>97</v>
      </c>
      <c r="O43" s="121"/>
      <c r="P43" s="122"/>
      <c r="Q43" s="122"/>
      <c r="R43" s="122"/>
      <c r="S43" s="122"/>
      <c r="T43" s="122"/>
      <c r="U43" s="122"/>
      <c r="V43" s="122"/>
      <c r="W43" s="40"/>
      <c r="X43" s="40"/>
      <c r="Y43" s="79">
        <f>IF(O43=0,,(IF(O43&gt;0,blad1!H60)))</f>
        <v>0</v>
      </c>
      <c r="Z43" s="80"/>
      <c r="AA43" s="54"/>
    </row>
    <row r="44" spans="1:27" x14ac:dyDescent="0.25">
      <c r="A44" s="36">
        <v>73</v>
      </c>
      <c r="B44" s="121"/>
      <c r="C44" s="122"/>
      <c r="D44" s="122"/>
      <c r="E44" s="122"/>
      <c r="F44" s="122"/>
      <c r="G44" s="122"/>
      <c r="H44" s="122"/>
      <c r="I44" s="122"/>
      <c r="J44" s="40"/>
      <c r="K44" s="40"/>
      <c r="L44" s="79">
        <f>IF(B44=0,,(IF(B44&gt;0,blad1!H60)))</f>
        <v>0</v>
      </c>
      <c r="M44" s="93"/>
      <c r="N44" s="38">
        <v>98</v>
      </c>
      <c r="O44" s="121"/>
      <c r="P44" s="122"/>
      <c r="Q44" s="122"/>
      <c r="R44" s="122"/>
      <c r="S44" s="122"/>
      <c r="T44" s="122"/>
      <c r="U44" s="122"/>
      <c r="V44" s="122"/>
      <c r="W44" s="40"/>
      <c r="X44" s="40"/>
      <c r="Y44" s="79">
        <f>IF(O44=0,,(IF(O44&gt;0,blad1!H60)))</f>
        <v>0</v>
      </c>
      <c r="Z44" s="80"/>
      <c r="AA44" s="54"/>
    </row>
    <row r="45" spans="1:27" x14ac:dyDescent="0.25">
      <c r="A45" s="39">
        <v>74</v>
      </c>
      <c r="B45" s="121"/>
      <c r="C45" s="122"/>
      <c r="D45" s="122"/>
      <c r="E45" s="122"/>
      <c r="F45" s="122"/>
      <c r="G45" s="122"/>
      <c r="H45" s="122"/>
      <c r="I45" s="122"/>
      <c r="J45" s="40"/>
      <c r="K45" s="40"/>
      <c r="L45" s="79">
        <f>IF(B45=0,,(IF(B45&gt;0,blad1!H60)))</f>
        <v>0</v>
      </c>
      <c r="M45" s="93"/>
      <c r="N45" s="41">
        <v>99</v>
      </c>
      <c r="O45" s="121"/>
      <c r="P45" s="122"/>
      <c r="Q45" s="122"/>
      <c r="R45" s="122"/>
      <c r="S45" s="122"/>
      <c r="T45" s="122"/>
      <c r="U45" s="122"/>
      <c r="V45" s="122"/>
      <c r="W45" s="40"/>
      <c r="X45" s="40"/>
      <c r="Y45" s="79">
        <f>IF(O45=0,,(IF(O45&gt;0,blad1!H60)))</f>
        <v>0</v>
      </c>
      <c r="Z45" s="80"/>
      <c r="AA45" s="54"/>
    </row>
    <row r="46" spans="1:27" x14ac:dyDescent="0.25">
      <c r="A46" s="36">
        <v>75</v>
      </c>
      <c r="B46" s="135"/>
      <c r="C46" s="136"/>
      <c r="D46" s="136"/>
      <c r="E46" s="136"/>
      <c r="F46" s="136"/>
      <c r="G46" s="136"/>
      <c r="H46" s="136"/>
      <c r="I46" s="136"/>
      <c r="J46" s="43"/>
      <c r="K46" s="43"/>
      <c r="L46" s="137">
        <f>IF(B46=0,,(IF(B46&gt;0,blad1!H60)))</f>
        <v>0</v>
      </c>
      <c r="M46" s="138"/>
      <c r="N46" s="38">
        <v>100</v>
      </c>
      <c r="O46" s="135"/>
      <c r="P46" s="136"/>
      <c r="Q46" s="136"/>
      <c r="R46" s="136"/>
      <c r="S46" s="136"/>
      <c r="T46" s="136"/>
      <c r="U46" s="136"/>
      <c r="V46" s="136"/>
      <c r="W46" s="43"/>
      <c r="X46" s="43"/>
      <c r="Y46" s="137">
        <f>IF(O46=0,,(IF(O46&gt;0,blad1!H60)))</f>
        <v>0</v>
      </c>
      <c r="Z46" s="139"/>
      <c r="AA46" s="54"/>
    </row>
    <row r="47" spans="1:27" x14ac:dyDescent="0.25">
      <c r="A47" s="5"/>
      <c r="Z47" s="6"/>
    </row>
    <row r="48" spans="1:27" x14ac:dyDescent="0.25">
      <c r="D48" s="45"/>
      <c r="I48" s="46"/>
      <c r="J48" s="46"/>
      <c r="K48" s="46"/>
      <c r="L48" s="46"/>
      <c r="M48" s="8"/>
      <c r="N48" s="8"/>
      <c r="O48" s="8"/>
      <c r="P48" s="8"/>
      <c r="Q48" s="8"/>
      <c r="R48" s="46"/>
      <c r="S48" s="46"/>
      <c r="T48" s="46"/>
      <c r="W48" s="11"/>
      <c r="Z48" s="6"/>
    </row>
    <row r="49" spans="1:27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6"/>
      <c r="AA49" s="47"/>
    </row>
    <row r="50" spans="1:27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6"/>
      <c r="AA50" s="47"/>
    </row>
    <row r="51" spans="1:27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6"/>
      <c r="AA51" s="47"/>
    </row>
    <row r="52" spans="1:27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6"/>
      <c r="AA52" s="47"/>
    </row>
    <row r="53" spans="1:27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6"/>
      <c r="AA53" s="47"/>
    </row>
    <row r="54" spans="1:27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6"/>
      <c r="AA54" s="47"/>
    </row>
    <row r="55" spans="1:27" x14ac:dyDescent="0.25">
      <c r="D55" s="47"/>
      <c r="E55" s="47"/>
      <c r="H55" s="46"/>
      <c r="I55" s="8"/>
      <c r="J55" s="8"/>
      <c r="M55" s="8"/>
      <c r="N55" s="8"/>
      <c r="P55" s="11"/>
      <c r="Q55" s="46"/>
      <c r="R55" s="46"/>
      <c r="S55" s="46"/>
      <c r="Z55" s="6"/>
    </row>
    <row r="56" spans="1:27" x14ac:dyDescent="0.25">
      <c r="A56" s="46"/>
      <c r="Q56" s="49"/>
      <c r="R56" s="49"/>
      <c r="S56" s="49"/>
      <c r="T56" s="8"/>
      <c r="U56" s="8"/>
      <c r="V56" s="8"/>
      <c r="Z56" s="6"/>
    </row>
    <row r="57" spans="1:27" x14ac:dyDescent="0.25">
      <c r="Q57" s="8"/>
      <c r="R57" s="8"/>
      <c r="S57" s="8"/>
      <c r="T57" s="8"/>
      <c r="U57" s="8"/>
      <c r="V57" s="8"/>
      <c r="Z57" s="6"/>
    </row>
    <row r="58" spans="1:27" x14ac:dyDescent="0.25">
      <c r="B58" s="8"/>
      <c r="C58" s="8"/>
      <c r="H58" s="60"/>
      <c r="J58" s="48"/>
      <c r="K58" s="48"/>
      <c r="L58" s="48"/>
      <c r="M58" s="49"/>
      <c r="N58" s="49"/>
      <c r="O58" s="49"/>
      <c r="P58" s="49"/>
      <c r="Q58" s="8"/>
      <c r="R58" s="8"/>
      <c r="S58" s="8"/>
      <c r="T58" s="8"/>
      <c r="U58" s="8"/>
      <c r="V58" s="8"/>
      <c r="Z58" s="6"/>
    </row>
    <row r="59" spans="1:27" x14ac:dyDescent="0.25">
      <c r="A59" s="5"/>
      <c r="Q59" s="8"/>
      <c r="R59" s="8"/>
      <c r="S59" s="8"/>
      <c r="T59" s="8"/>
      <c r="U59" s="8"/>
      <c r="V59" s="8"/>
      <c r="Z59" s="6"/>
    </row>
    <row r="60" spans="1:27" ht="13.8" thickBot="1" x14ac:dyDescent="0.3">
      <c r="A60" s="12"/>
      <c r="B60" s="50"/>
      <c r="C60" s="50"/>
      <c r="D60" s="13"/>
      <c r="E60" s="13"/>
      <c r="F60" s="13"/>
      <c r="G60" s="13"/>
      <c r="H60" s="50"/>
      <c r="I60" s="13"/>
      <c r="J60" s="58"/>
      <c r="K60" s="58"/>
      <c r="L60" s="58"/>
      <c r="M60" s="50"/>
      <c r="N60" s="13"/>
      <c r="O60" s="13"/>
      <c r="P60" s="13"/>
      <c r="Q60" s="50"/>
      <c r="R60" s="50"/>
      <c r="S60" s="50"/>
      <c r="T60" s="50"/>
      <c r="U60" s="50"/>
      <c r="V60" s="50"/>
      <c r="W60" s="13"/>
      <c r="X60" s="13"/>
      <c r="Y60" s="13"/>
      <c r="Z60" s="14"/>
    </row>
  </sheetData>
  <sheetProtection password="CEB2" sheet="1" objects="1" scenarios="1" selectLockedCells="1"/>
  <mergeCells count="119">
    <mergeCell ref="B45:I45"/>
    <mergeCell ref="L45:M45"/>
    <mergeCell ref="O45:V45"/>
    <mergeCell ref="Y45:Z45"/>
    <mergeCell ref="B46:I46"/>
    <mergeCell ref="L46:M46"/>
    <mergeCell ref="O46:V46"/>
    <mergeCell ref="Y46:Z46"/>
    <mergeCell ref="L44:M44"/>
    <mergeCell ref="O44:V44"/>
    <mergeCell ref="Y44:Z44"/>
    <mergeCell ref="B43:I43"/>
    <mergeCell ref="L43:M43"/>
    <mergeCell ref="O43:V43"/>
    <mergeCell ref="Y43:Z43"/>
    <mergeCell ref="B44:I44"/>
    <mergeCell ref="B42:I42"/>
    <mergeCell ref="L42:M42"/>
    <mergeCell ref="O42:V42"/>
    <mergeCell ref="Y42:Z42"/>
    <mergeCell ref="B41:I41"/>
    <mergeCell ref="L41:M41"/>
    <mergeCell ref="O41:V41"/>
    <mergeCell ref="Y41:Z41"/>
    <mergeCell ref="B40:I40"/>
    <mergeCell ref="L40:M40"/>
    <mergeCell ref="O40:V40"/>
    <mergeCell ref="Y40:Z40"/>
    <mergeCell ref="B39:I39"/>
    <mergeCell ref="L39:M39"/>
    <mergeCell ref="O39:V39"/>
    <mergeCell ref="Y39:Z39"/>
    <mergeCell ref="B38:I38"/>
    <mergeCell ref="L38:M38"/>
    <mergeCell ref="O38:V38"/>
    <mergeCell ref="Y38:Z38"/>
    <mergeCell ref="B37:I37"/>
    <mergeCell ref="L37:M37"/>
    <mergeCell ref="O37:V37"/>
    <mergeCell ref="Y37:Z37"/>
    <mergeCell ref="B36:I36"/>
    <mergeCell ref="L36:M36"/>
    <mergeCell ref="O36:V36"/>
    <mergeCell ref="Y36:Z36"/>
    <mergeCell ref="B35:I35"/>
    <mergeCell ref="L35:M35"/>
    <mergeCell ref="O35:V35"/>
    <mergeCell ref="Y35:Z35"/>
    <mergeCell ref="B34:I34"/>
    <mergeCell ref="L34:M34"/>
    <mergeCell ref="O34:V34"/>
    <mergeCell ref="Y34:Z34"/>
    <mergeCell ref="B33:I33"/>
    <mergeCell ref="L33:M33"/>
    <mergeCell ref="O33:V33"/>
    <mergeCell ref="Y33:Z33"/>
    <mergeCell ref="B32:I32"/>
    <mergeCell ref="L32:M32"/>
    <mergeCell ref="O32:V32"/>
    <mergeCell ref="Y32:Z32"/>
    <mergeCell ref="B31:I31"/>
    <mergeCell ref="L31:M31"/>
    <mergeCell ref="O31:V31"/>
    <mergeCell ref="Y31:Z31"/>
    <mergeCell ref="B30:I30"/>
    <mergeCell ref="L30:M30"/>
    <mergeCell ref="O30:V30"/>
    <mergeCell ref="Y30:Z30"/>
    <mergeCell ref="B29:I29"/>
    <mergeCell ref="L29:M29"/>
    <mergeCell ref="O29:V29"/>
    <mergeCell ref="Y29:Z29"/>
    <mergeCell ref="B28:I28"/>
    <mergeCell ref="L28:M28"/>
    <mergeCell ref="O28:V28"/>
    <mergeCell ref="Y28:Z28"/>
    <mergeCell ref="B27:I27"/>
    <mergeCell ref="L27:M27"/>
    <mergeCell ref="O27:V27"/>
    <mergeCell ref="Y27:Z27"/>
    <mergeCell ref="B26:I26"/>
    <mergeCell ref="L26:M26"/>
    <mergeCell ref="O26:V26"/>
    <mergeCell ref="Y26:Z26"/>
    <mergeCell ref="B25:I25"/>
    <mergeCell ref="L25:M25"/>
    <mergeCell ref="O25:V25"/>
    <mergeCell ref="Y25:Z25"/>
    <mergeCell ref="B24:I24"/>
    <mergeCell ref="L24:M24"/>
    <mergeCell ref="O24:V24"/>
    <mergeCell ref="Y24:Z24"/>
    <mergeCell ref="B23:I23"/>
    <mergeCell ref="L23:M23"/>
    <mergeCell ref="O23:V23"/>
    <mergeCell ref="Y23:Z23"/>
    <mergeCell ref="L19:M19"/>
    <mergeCell ref="L21:M21"/>
    <mergeCell ref="Y21:Z21"/>
    <mergeCell ref="B22:I22"/>
    <mergeCell ref="L22:M22"/>
    <mergeCell ref="O22:V22"/>
    <mergeCell ref="Y22:Z22"/>
    <mergeCell ref="U1:X1"/>
    <mergeCell ref="F3:Q3"/>
    <mergeCell ref="Y19:Z19"/>
    <mergeCell ref="B20:H20"/>
    <mergeCell ref="L20:M20"/>
    <mergeCell ref="O20:U20"/>
    <mergeCell ref="Y20:Z20"/>
    <mergeCell ref="L11:X11"/>
    <mergeCell ref="L12:X12"/>
    <mergeCell ref="L13:X13"/>
    <mergeCell ref="Y4:Z6"/>
    <mergeCell ref="V3:Z3"/>
    <mergeCell ref="L7:X7"/>
    <mergeCell ref="L8:X8"/>
    <mergeCell ref="L9:X9"/>
    <mergeCell ref="L10:P10"/>
  </mergeCells>
  <phoneticPr fontId="16" type="noConversion"/>
  <conditionalFormatting sqref="B49:B54 E49:E54 H49:H54 K49:K54 N49:N54 Q49:Q54 T49:T54 W49:W54">
    <cfRule type="cellIs" dxfId="1" priority="1" stopIfTrue="1" operator="greaterThanOrEqual">
      <formula>1</formula>
    </cfRule>
  </conditionalFormatting>
  <pageMargins left="0.31" right="0.28999999999999998" top="0.17" bottom="0.5" header="0.17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0362-EA55-49D3-A09B-68276A23D66A}">
  <dimension ref="A1:AA60"/>
  <sheetViews>
    <sheetView workbookViewId="0">
      <selection activeCell="W27" sqref="W27"/>
    </sheetView>
  </sheetViews>
  <sheetFormatPr defaultColWidth="3.6640625" defaultRowHeight="13.2" x14ac:dyDescent="0.25"/>
  <cols>
    <col min="1" max="1" width="4.5546875" bestFit="1" customWidth="1"/>
    <col min="2" max="2" width="2.88671875" customWidth="1"/>
    <col min="3" max="9" width="3.6640625" customWidth="1"/>
    <col min="10" max="10" width="4.88671875" customWidth="1"/>
    <col min="11" max="13" width="3.6640625" customWidth="1"/>
    <col min="14" max="14" width="4.44140625" customWidth="1"/>
    <col min="15" max="15" width="3.109375" customWidth="1"/>
    <col min="16" max="22" width="3.6640625" customWidth="1"/>
    <col min="23" max="23" width="4.88671875" customWidth="1"/>
  </cols>
  <sheetData>
    <row r="1" spans="1:27" ht="15.6" x14ac:dyDescent="0.3">
      <c r="A1" s="1"/>
      <c r="B1" s="2"/>
      <c r="C1" s="2"/>
      <c r="D1" s="2"/>
      <c r="E1" s="2"/>
      <c r="F1" s="3" t="str">
        <f>blad1!F1</f>
        <v>AVONDVIERDAAGSE 2026</v>
      </c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94" t="s">
        <v>83</v>
      </c>
      <c r="V1" s="94"/>
      <c r="W1" s="94"/>
      <c r="X1" s="94"/>
      <c r="Y1" s="2"/>
      <c r="Z1" s="4"/>
    </row>
    <row r="2" spans="1:27" x14ac:dyDescent="0.25">
      <c r="A2" s="5"/>
      <c r="Z2" s="6"/>
    </row>
    <row r="3" spans="1:27" ht="18" thickBot="1" x14ac:dyDescent="0.35">
      <c r="A3" s="5"/>
      <c r="F3" s="95" t="s">
        <v>1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7"/>
      <c r="S3" t="s">
        <v>2</v>
      </c>
      <c r="T3" s="7"/>
      <c r="U3" s="7"/>
      <c r="V3" s="146" t="str">
        <f>blad1!V3</f>
        <v>Utr Vechtzoom</v>
      </c>
      <c r="W3" s="147"/>
      <c r="X3" s="147"/>
      <c r="Y3" s="147"/>
      <c r="Z3" s="148"/>
    </row>
    <row r="4" spans="1:27" x14ac:dyDescent="0.25">
      <c r="A4" s="5"/>
      <c r="S4" s="9"/>
      <c r="T4" s="9"/>
      <c r="V4" s="1"/>
      <c r="W4" s="2"/>
      <c r="X4" s="4"/>
      <c r="Y4" s="87" t="s">
        <v>84</v>
      </c>
      <c r="Z4" s="88"/>
    </row>
    <row r="5" spans="1:27" x14ac:dyDescent="0.25">
      <c r="A5" s="5"/>
      <c r="F5" s="8" t="s">
        <v>101</v>
      </c>
      <c r="R5" s="10" t="s">
        <v>4</v>
      </c>
      <c r="T5" s="11"/>
      <c r="U5" s="8"/>
      <c r="V5" s="5"/>
      <c r="X5" s="6"/>
      <c r="Y5" s="87"/>
      <c r="Z5" s="88"/>
    </row>
    <row r="6" spans="1:27" ht="13.8" thickBot="1" x14ac:dyDescent="0.3">
      <c r="A6" s="5"/>
      <c r="V6" s="12"/>
      <c r="W6" s="13"/>
      <c r="X6" s="14"/>
      <c r="Y6" s="87"/>
      <c r="Z6" s="88"/>
    </row>
    <row r="7" spans="1:27" x14ac:dyDescent="0.25">
      <c r="A7" s="5"/>
      <c r="E7">
        <v>1</v>
      </c>
      <c r="F7" t="s">
        <v>5</v>
      </c>
      <c r="L7" s="140">
        <f>blad1!L7</f>
        <v>0</v>
      </c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9"/>
      <c r="X7" s="150"/>
      <c r="Y7" s="8"/>
      <c r="Z7" s="15"/>
      <c r="AA7" s="51"/>
    </row>
    <row r="8" spans="1:27" x14ac:dyDescent="0.25">
      <c r="A8" s="5"/>
      <c r="E8">
        <v>2</v>
      </c>
      <c r="F8" t="s">
        <v>6</v>
      </c>
      <c r="L8" s="151">
        <f>blad1!L8</f>
        <v>0</v>
      </c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9"/>
      <c r="X8" s="150"/>
      <c r="Y8" s="8"/>
      <c r="Z8" s="15"/>
      <c r="AA8" s="51"/>
    </row>
    <row r="9" spans="1:27" x14ac:dyDescent="0.25">
      <c r="A9" s="5"/>
      <c r="F9" t="s">
        <v>7</v>
      </c>
      <c r="L9" s="140">
        <f>blad1!L9</f>
        <v>0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9"/>
      <c r="X9" s="150"/>
      <c r="Y9" s="8"/>
      <c r="Z9" s="15"/>
      <c r="AA9" s="51"/>
    </row>
    <row r="10" spans="1:27" x14ac:dyDescent="0.25">
      <c r="A10" s="5"/>
      <c r="F10" t="s">
        <v>8</v>
      </c>
      <c r="L10" s="152">
        <f>blad1!L10</f>
        <v>0</v>
      </c>
      <c r="M10" s="149"/>
      <c r="N10" s="149"/>
      <c r="O10" s="149"/>
      <c r="P10" s="150"/>
      <c r="Q10" s="52"/>
      <c r="R10" s="52"/>
      <c r="S10" s="52"/>
      <c r="T10" s="52"/>
      <c r="U10" s="52"/>
      <c r="V10" s="52"/>
      <c r="W10" s="52"/>
      <c r="X10" s="52"/>
      <c r="Z10" s="6"/>
    </row>
    <row r="11" spans="1:27" x14ac:dyDescent="0.25">
      <c r="A11" s="5"/>
      <c r="F11" t="s">
        <v>9</v>
      </c>
      <c r="L11" s="140">
        <f>blad1!L11</f>
        <v>0</v>
      </c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2"/>
      <c r="Y11" s="8"/>
      <c r="Z11" s="15"/>
      <c r="AA11" s="51"/>
    </row>
    <row r="12" spans="1:27" x14ac:dyDescent="0.25">
      <c r="A12" s="5"/>
      <c r="F12" t="s">
        <v>10</v>
      </c>
      <c r="L12" s="154">
        <f>blad1!L12</f>
        <v>0</v>
      </c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6"/>
      <c r="Y12" s="8"/>
      <c r="Z12" s="15"/>
      <c r="AA12" s="51"/>
    </row>
    <row r="13" spans="1:27" x14ac:dyDescent="0.25">
      <c r="A13" s="5"/>
      <c r="F13" t="s">
        <v>11</v>
      </c>
      <c r="L13" s="157">
        <f>blad1!L13</f>
        <v>0</v>
      </c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9"/>
      <c r="Y13" s="8"/>
      <c r="Z13" s="15"/>
      <c r="AA13" s="51"/>
    </row>
    <row r="14" spans="1:27" x14ac:dyDescent="0.25">
      <c r="A14" s="5"/>
      <c r="M14" s="8"/>
      <c r="O14" s="61"/>
      <c r="Z14" s="6"/>
    </row>
    <row r="15" spans="1:27" x14ac:dyDescent="0.25">
      <c r="A15" s="5"/>
      <c r="Y15" s="51"/>
      <c r="Z15" s="6"/>
    </row>
    <row r="16" spans="1:27" x14ac:dyDescent="0.25">
      <c r="A16" s="5"/>
      <c r="Z16" s="6"/>
    </row>
    <row r="17" spans="1:27" x14ac:dyDescent="0.25">
      <c r="A17" s="5"/>
      <c r="Z17" s="6"/>
    </row>
    <row r="18" spans="1:27" x14ac:dyDescent="0.25">
      <c r="A18" s="5"/>
      <c r="C18" s="16"/>
      <c r="D18" s="16"/>
      <c r="E18" s="16"/>
      <c r="F18" s="16"/>
      <c r="G18" s="17"/>
      <c r="H18" s="18"/>
      <c r="I18" s="18"/>
      <c r="M18" s="18"/>
      <c r="Z18" s="6"/>
    </row>
    <row r="19" spans="1:27" x14ac:dyDescent="0.25">
      <c r="A19" s="19"/>
      <c r="B19" s="20"/>
      <c r="C19" s="21"/>
      <c r="D19" s="21"/>
      <c r="E19" s="21"/>
      <c r="F19" s="21"/>
      <c r="G19" s="21"/>
      <c r="H19" s="21"/>
      <c r="I19" s="22"/>
      <c r="J19" s="22"/>
      <c r="K19" s="22"/>
      <c r="L19" s="107" t="s">
        <v>14</v>
      </c>
      <c r="M19" s="108"/>
      <c r="N19" s="23"/>
      <c r="O19" s="20"/>
      <c r="P19" s="21"/>
      <c r="Q19" s="21"/>
      <c r="R19" s="21"/>
      <c r="S19" s="21"/>
      <c r="T19" s="21"/>
      <c r="U19" s="21"/>
      <c r="V19" s="22"/>
      <c r="W19" s="24"/>
      <c r="X19" s="24"/>
      <c r="Y19" s="107" t="s">
        <v>14</v>
      </c>
      <c r="Z19" s="86"/>
      <c r="AA19" s="53"/>
    </row>
    <row r="20" spans="1:27" x14ac:dyDescent="0.25">
      <c r="A20" s="25" t="s">
        <v>15</v>
      </c>
      <c r="B20" s="83" t="s">
        <v>16</v>
      </c>
      <c r="C20" s="96"/>
      <c r="D20" s="96"/>
      <c r="E20" s="96"/>
      <c r="F20" s="96"/>
      <c r="G20" s="96"/>
      <c r="H20" s="96"/>
      <c r="I20" s="27"/>
      <c r="J20" s="28" t="s">
        <v>17</v>
      </c>
      <c r="K20" s="29" t="s">
        <v>18</v>
      </c>
      <c r="L20" s="96" t="s">
        <v>19</v>
      </c>
      <c r="M20" s="97"/>
      <c r="N20" s="26" t="s">
        <v>15</v>
      </c>
      <c r="O20" s="83" t="s">
        <v>16</v>
      </c>
      <c r="P20" s="96"/>
      <c r="Q20" s="96"/>
      <c r="R20" s="96"/>
      <c r="S20" s="96"/>
      <c r="T20" s="96"/>
      <c r="U20" s="96"/>
      <c r="V20" s="30"/>
      <c r="W20" s="28" t="s">
        <v>17</v>
      </c>
      <c r="X20" s="28" t="s">
        <v>18</v>
      </c>
      <c r="Y20" s="96" t="s">
        <v>19</v>
      </c>
      <c r="Z20" s="84"/>
      <c r="AA20" s="41"/>
    </row>
    <row r="21" spans="1:27" x14ac:dyDescent="0.25">
      <c r="A21" s="25"/>
      <c r="B21" s="31"/>
      <c r="C21" s="32"/>
      <c r="D21" s="32"/>
      <c r="E21" s="32"/>
      <c r="F21" s="32"/>
      <c r="G21" s="32"/>
      <c r="H21" s="32"/>
      <c r="I21" s="33"/>
      <c r="J21" s="34" t="s">
        <v>20</v>
      </c>
      <c r="K21" s="34" t="s">
        <v>21</v>
      </c>
      <c r="L21" s="89" t="s">
        <v>22</v>
      </c>
      <c r="M21" s="90"/>
      <c r="N21" s="26"/>
      <c r="O21" s="31"/>
      <c r="P21" s="32"/>
      <c r="Q21" s="32"/>
      <c r="R21" s="32"/>
      <c r="S21" s="32"/>
      <c r="T21" s="32"/>
      <c r="U21" s="32"/>
      <c r="V21" s="33"/>
      <c r="W21" s="35" t="s">
        <v>20</v>
      </c>
      <c r="X21" s="35" t="s">
        <v>21</v>
      </c>
      <c r="Y21" s="96" t="s">
        <v>22</v>
      </c>
      <c r="Z21" s="84"/>
      <c r="AA21" s="53"/>
    </row>
    <row r="22" spans="1:27" x14ac:dyDescent="0.25">
      <c r="A22" s="36">
        <v>101</v>
      </c>
      <c r="B22" s="91"/>
      <c r="C22" s="92"/>
      <c r="D22" s="92"/>
      <c r="E22" s="92"/>
      <c r="F22" s="92"/>
      <c r="G22" s="92"/>
      <c r="H22" s="92"/>
      <c r="I22" s="92"/>
      <c r="J22" s="37"/>
      <c r="K22" s="37"/>
      <c r="L22" s="123">
        <f>IF(B22=0,,(IF(B22&gt;0,blad1!H60)))</f>
        <v>0</v>
      </c>
      <c r="M22" s="153"/>
      <c r="N22" s="38">
        <v>126</v>
      </c>
      <c r="O22" s="91"/>
      <c r="P22" s="92"/>
      <c r="Q22" s="92"/>
      <c r="R22" s="92"/>
      <c r="S22" s="92"/>
      <c r="T22" s="92"/>
      <c r="U22" s="92"/>
      <c r="V22" s="92"/>
      <c r="W22" s="37"/>
      <c r="X22" s="37"/>
      <c r="Y22" s="123">
        <f>IF(O22=0,,(IF(O22&gt;0,blad1!H60)))</f>
        <v>0</v>
      </c>
      <c r="Z22" s="124"/>
      <c r="AA22" s="54"/>
    </row>
    <row r="23" spans="1:27" x14ac:dyDescent="0.25">
      <c r="A23" s="39">
        <v>102</v>
      </c>
      <c r="B23" s="121"/>
      <c r="C23" s="122"/>
      <c r="D23" s="122"/>
      <c r="E23" s="122"/>
      <c r="F23" s="122"/>
      <c r="G23" s="122"/>
      <c r="H23" s="122"/>
      <c r="I23" s="122"/>
      <c r="J23" s="40"/>
      <c r="K23" s="40"/>
      <c r="L23" s="79">
        <f>IF(B23=0,,(IF(B23&gt;0,blad1!H60)))</f>
        <v>0</v>
      </c>
      <c r="M23" s="93"/>
      <c r="N23" s="41">
        <v>127</v>
      </c>
      <c r="O23" s="121"/>
      <c r="P23" s="122"/>
      <c r="Q23" s="122"/>
      <c r="R23" s="122"/>
      <c r="S23" s="122"/>
      <c r="T23" s="122"/>
      <c r="U23" s="122"/>
      <c r="V23" s="122"/>
      <c r="W23" s="40"/>
      <c r="X23" s="40"/>
      <c r="Y23" s="79">
        <f>IF(O23=0,,(IF(O23&gt;0,blad1!H60)))</f>
        <v>0</v>
      </c>
      <c r="Z23" s="80"/>
      <c r="AA23" s="54"/>
    </row>
    <row r="24" spans="1:27" x14ac:dyDescent="0.25">
      <c r="A24" s="36">
        <v>103</v>
      </c>
      <c r="B24" s="121"/>
      <c r="C24" s="122"/>
      <c r="D24" s="122"/>
      <c r="E24" s="122"/>
      <c r="F24" s="122"/>
      <c r="G24" s="122"/>
      <c r="H24" s="122"/>
      <c r="I24" s="122"/>
      <c r="J24" s="40"/>
      <c r="K24" s="40"/>
      <c r="L24" s="79">
        <f>IF(B24=0,,(IF(B24&gt;0,blad1!H60)))</f>
        <v>0</v>
      </c>
      <c r="M24" s="93"/>
      <c r="N24" s="38">
        <v>128</v>
      </c>
      <c r="O24" s="121"/>
      <c r="P24" s="122"/>
      <c r="Q24" s="122"/>
      <c r="R24" s="122"/>
      <c r="S24" s="122"/>
      <c r="T24" s="122"/>
      <c r="U24" s="122"/>
      <c r="V24" s="122"/>
      <c r="W24" s="40"/>
      <c r="X24" s="40"/>
      <c r="Y24" s="79">
        <f>IF(O24=0,,(IF(O24&gt;0,blad1!H60)))</f>
        <v>0</v>
      </c>
      <c r="Z24" s="80"/>
      <c r="AA24" s="54"/>
    </row>
    <row r="25" spans="1:27" x14ac:dyDescent="0.25">
      <c r="A25" s="39">
        <v>104</v>
      </c>
      <c r="B25" s="121"/>
      <c r="C25" s="122"/>
      <c r="D25" s="122"/>
      <c r="E25" s="122"/>
      <c r="F25" s="122"/>
      <c r="G25" s="122"/>
      <c r="H25" s="122"/>
      <c r="I25" s="122"/>
      <c r="J25" s="40"/>
      <c r="K25" s="40"/>
      <c r="L25" s="79">
        <f>IF(B25=0,,(IF(B25&gt;0,blad1!H60)))</f>
        <v>0</v>
      </c>
      <c r="M25" s="93"/>
      <c r="N25" s="41">
        <v>129</v>
      </c>
      <c r="O25" s="121"/>
      <c r="P25" s="122"/>
      <c r="Q25" s="122"/>
      <c r="R25" s="122"/>
      <c r="S25" s="122"/>
      <c r="T25" s="122"/>
      <c r="U25" s="122"/>
      <c r="V25" s="122"/>
      <c r="W25" s="40"/>
      <c r="X25" s="40"/>
      <c r="Y25" s="79">
        <f>IF(O25=0,,(IF(O25&gt;0,blad1!H60)))</f>
        <v>0</v>
      </c>
      <c r="Z25" s="80"/>
      <c r="AA25" s="54"/>
    </row>
    <row r="26" spans="1:27" x14ac:dyDescent="0.25">
      <c r="A26" s="36">
        <v>105</v>
      </c>
      <c r="B26" s="121"/>
      <c r="C26" s="122"/>
      <c r="D26" s="122"/>
      <c r="E26" s="122"/>
      <c r="F26" s="122"/>
      <c r="G26" s="122"/>
      <c r="H26" s="122"/>
      <c r="I26" s="122"/>
      <c r="J26" s="40"/>
      <c r="K26" s="40"/>
      <c r="L26" s="79">
        <f>IF(B26=0,,(IF(B26&gt;0,blad1!H60)))</f>
        <v>0</v>
      </c>
      <c r="M26" s="93"/>
      <c r="N26" s="38">
        <v>130</v>
      </c>
      <c r="O26" s="121"/>
      <c r="P26" s="122"/>
      <c r="Q26" s="122"/>
      <c r="R26" s="122"/>
      <c r="S26" s="122"/>
      <c r="T26" s="122"/>
      <c r="U26" s="122"/>
      <c r="V26" s="122"/>
      <c r="W26" s="40"/>
      <c r="X26" s="40"/>
      <c r="Y26" s="79">
        <f>IF(O26=0,,(IF(O26&gt;0,blad1!H60)))</f>
        <v>0</v>
      </c>
      <c r="Z26" s="80"/>
      <c r="AA26" s="54"/>
    </row>
    <row r="27" spans="1:27" x14ac:dyDescent="0.25">
      <c r="A27" s="39">
        <v>106</v>
      </c>
      <c r="B27" s="121"/>
      <c r="C27" s="122"/>
      <c r="D27" s="122"/>
      <c r="E27" s="122"/>
      <c r="F27" s="122"/>
      <c r="G27" s="122"/>
      <c r="H27" s="122"/>
      <c r="I27" s="122"/>
      <c r="J27" s="40"/>
      <c r="K27" s="40"/>
      <c r="L27" s="79">
        <f>IF(B27=0,,(IF(B27&gt;0,blad1!H60)))</f>
        <v>0</v>
      </c>
      <c r="M27" s="93"/>
      <c r="N27" s="41">
        <v>131</v>
      </c>
      <c r="O27" s="121"/>
      <c r="P27" s="122"/>
      <c r="Q27" s="122"/>
      <c r="R27" s="122"/>
      <c r="S27" s="122"/>
      <c r="T27" s="122"/>
      <c r="U27" s="122"/>
      <c r="V27" s="122"/>
      <c r="W27" s="40"/>
      <c r="X27" s="40"/>
      <c r="Y27" s="79">
        <f>IF(O27=0,,(IF(O27&gt;0,blad1!H60)))</f>
        <v>0</v>
      </c>
      <c r="Z27" s="80"/>
      <c r="AA27" s="54"/>
    </row>
    <row r="28" spans="1:27" x14ac:dyDescent="0.25">
      <c r="A28" s="36">
        <v>107</v>
      </c>
      <c r="B28" s="121"/>
      <c r="C28" s="122"/>
      <c r="D28" s="122"/>
      <c r="E28" s="122"/>
      <c r="F28" s="122"/>
      <c r="G28" s="122"/>
      <c r="H28" s="122"/>
      <c r="I28" s="122"/>
      <c r="J28" s="40"/>
      <c r="K28" s="40"/>
      <c r="L28" s="79">
        <f>IF(B28=0,,(IF(B28&gt;0,blad1!H60)))</f>
        <v>0</v>
      </c>
      <c r="M28" s="93"/>
      <c r="N28" s="38">
        <v>132</v>
      </c>
      <c r="O28" s="121"/>
      <c r="P28" s="122"/>
      <c r="Q28" s="122"/>
      <c r="R28" s="122"/>
      <c r="S28" s="122"/>
      <c r="T28" s="122"/>
      <c r="U28" s="122"/>
      <c r="V28" s="122"/>
      <c r="W28" s="40"/>
      <c r="X28" s="40"/>
      <c r="Y28" s="79">
        <f>IF(O28=0,,(IF(O28&gt;0,blad1!H60)))</f>
        <v>0</v>
      </c>
      <c r="Z28" s="80"/>
      <c r="AA28" s="54"/>
    </row>
    <row r="29" spans="1:27" x14ac:dyDescent="0.25">
      <c r="A29" s="39">
        <v>108</v>
      </c>
      <c r="B29" s="121"/>
      <c r="C29" s="122"/>
      <c r="D29" s="122"/>
      <c r="E29" s="122"/>
      <c r="F29" s="122"/>
      <c r="G29" s="122"/>
      <c r="H29" s="122"/>
      <c r="I29" s="122"/>
      <c r="J29" s="40"/>
      <c r="K29" s="40"/>
      <c r="L29" s="79">
        <f>IF(B29=0,,(IF(B29&gt;0,blad1!H60)))</f>
        <v>0</v>
      </c>
      <c r="M29" s="93"/>
      <c r="N29" s="41">
        <v>133</v>
      </c>
      <c r="O29" s="121"/>
      <c r="P29" s="122"/>
      <c r="Q29" s="122"/>
      <c r="R29" s="122"/>
      <c r="S29" s="122"/>
      <c r="T29" s="122"/>
      <c r="U29" s="122"/>
      <c r="V29" s="122"/>
      <c r="W29" s="40"/>
      <c r="X29" s="40"/>
      <c r="Y29" s="79">
        <f>IF(O29=0,,(IF(O29&gt;0,blad1!H60)))</f>
        <v>0</v>
      </c>
      <c r="Z29" s="80"/>
      <c r="AA29" s="54"/>
    </row>
    <row r="30" spans="1:27" x14ac:dyDescent="0.25">
      <c r="A30" s="36">
        <v>109</v>
      </c>
      <c r="B30" s="121"/>
      <c r="C30" s="122"/>
      <c r="D30" s="122"/>
      <c r="E30" s="122"/>
      <c r="F30" s="122"/>
      <c r="G30" s="122"/>
      <c r="H30" s="122"/>
      <c r="I30" s="122"/>
      <c r="J30" s="40"/>
      <c r="K30" s="40"/>
      <c r="L30" s="79">
        <f>IF(B30=0,,(IF(B30&gt;0,blad1!H60)))</f>
        <v>0</v>
      </c>
      <c r="M30" s="93"/>
      <c r="N30" s="38">
        <v>134</v>
      </c>
      <c r="O30" s="121"/>
      <c r="P30" s="122"/>
      <c r="Q30" s="122"/>
      <c r="R30" s="122"/>
      <c r="S30" s="122"/>
      <c r="T30" s="122"/>
      <c r="U30" s="122"/>
      <c r="V30" s="122"/>
      <c r="W30" s="40"/>
      <c r="X30" s="40"/>
      <c r="Y30" s="79">
        <f>IF(O30=0,,(IF(O30&gt;0,blad1!H60)))</f>
        <v>0</v>
      </c>
      <c r="Z30" s="80"/>
      <c r="AA30" s="54"/>
    </row>
    <row r="31" spans="1:27" x14ac:dyDescent="0.25">
      <c r="A31" s="39">
        <v>110</v>
      </c>
      <c r="B31" s="121"/>
      <c r="C31" s="122"/>
      <c r="D31" s="122"/>
      <c r="E31" s="122"/>
      <c r="F31" s="122"/>
      <c r="G31" s="122"/>
      <c r="H31" s="122"/>
      <c r="I31" s="122"/>
      <c r="J31" s="40"/>
      <c r="K31" s="40"/>
      <c r="L31" s="79">
        <f>IF(B31=0,,(IF(B31&gt;0,blad1!H60)))</f>
        <v>0</v>
      </c>
      <c r="M31" s="93"/>
      <c r="N31" s="41">
        <v>135</v>
      </c>
      <c r="O31" s="121"/>
      <c r="P31" s="122"/>
      <c r="Q31" s="122"/>
      <c r="R31" s="122"/>
      <c r="S31" s="122"/>
      <c r="T31" s="122"/>
      <c r="U31" s="122"/>
      <c r="V31" s="122"/>
      <c r="W31" s="40"/>
      <c r="X31" s="40"/>
      <c r="Y31" s="79">
        <f>IF(O31=0,,(IF(O31&gt;0,blad1!H60)))</f>
        <v>0</v>
      </c>
      <c r="Z31" s="80"/>
      <c r="AA31" s="54"/>
    </row>
    <row r="32" spans="1:27" x14ac:dyDescent="0.25">
      <c r="A32" s="36">
        <v>111</v>
      </c>
      <c r="B32" s="121"/>
      <c r="C32" s="122"/>
      <c r="D32" s="122"/>
      <c r="E32" s="122"/>
      <c r="F32" s="122"/>
      <c r="G32" s="122"/>
      <c r="H32" s="122"/>
      <c r="I32" s="122"/>
      <c r="J32" s="40"/>
      <c r="K32" s="40"/>
      <c r="L32" s="79">
        <f>IF(B32=0,,(IF(B32&gt;0,blad1!H60)))</f>
        <v>0</v>
      </c>
      <c r="M32" s="93"/>
      <c r="N32" s="38">
        <v>136</v>
      </c>
      <c r="O32" s="121"/>
      <c r="P32" s="122"/>
      <c r="Q32" s="122"/>
      <c r="R32" s="122"/>
      <c r="S32" s="122"/>
      <c r="T32" s="122"/>
      <c r="U32" s="122"/>
      <c r="V32" s="122"/>
      <c r="W32" s="40"/>
      <c r="X32" s="40"/>
      <c r="Y32" s="79">
        <f>IF(O32=0,,(IF(O32&gt;0,blad1!H60)))</f>
        <v>0</v>
      </c>
      <c r="Z32" s="80"/>
      <c r="AA32" s="54"/>
    </row>
    <row r="33" spans="1:27" x14ac:dyDescent="0.25">
      <c r="A33" s="39">
        <v>112</v>
      </c>
      <c r="B33" s="121"/>
      <c r="C33" s="122"/>
      <c r="D33" s="122"/>
      <c r="E33" s="122"/>
      <c r="F33" s="122"/>
      <c r="G33" s="122"/>
      <c r="H33" s="122"/>
      <c r="I33" s="122"/>
      <c r="J33" s="40"/>
      <c r="K33" s="40"/>
      <c r="L33" s="79">
        <f>IF(B33=0,,(IF(B33&gt;0,blad1!H60)))</f>
        <v>0</v>
      </c>
      <c r="M33" s="93"/>
      <c r="N33" s="41">
        <v>137</v>
      </c>
      <c r="O33" s="121"/>
      <c r="P33" s="122"/>
      <c r="Q33" s="122"/>
      <c r="R33" s="122"/>
      <c r="S33" s="122"/>
      <c r="T33" s="122"/>
      <c r="U33" s="122"/>
      <c r="V33" s="122"/>
      <c r="W33" s="40"/>
      <c r="X33" s="40"/>
      <c r="Y33" s="79">
        <f>IF(O33=0,,(IF(O33&gt;0,blad1!H60)))</f>
        <v>0</v>
      </c>
      <c r="Z33" s="80"/>
      <c r="AA33" s="54"/>
    </row>
    <row r="34" spans="1:27" x14ac:dyDescent="0.25">
      <c r="A34" s="36">
        <v>113</v>
      </c>
      <c r="B34" s="121"/>
      <c r="C34" s="122"/>
      <c r="D34" s="122"/>
      <c r="E34" s="122"/>
      <c r="F34" s="122"/>
      <c r="G34" s="122"/>
      <c r="H34" s="122"/>
      <c r="I34" s="122"/>
      <c r="J34" s="40"/>
      <c r="K34" s="40"/>
      <c r="L34" s="79">
        <f>IF(B34=0,,(IF(B34&gt;0,blad1!H60)))</f>
        <v>0</v>
      </c>
      <c r="M34" s="93"/>
      <c r="N34" s="38">
        <v>138</v>
      </c>
      <c r="O34" s="121"/>
      <c r="P34" s="122"/>
      <c r="Q34" s="122"/>
      <c r="R34" s="122"/>
      <c r="S34" s="122"/>
      <c r="T34" s="122"/>
      <c r="U34" s="122"/>
      <c r="V34" s="122"/>
      <c r="W34" s="40"/>
      <c r="X34" s="40"/>
      <c r="Y34" s="79">
        <f>IF(O34=0,,(IF(O34&gt;0,blad1!H60)))</f>
        <v>0</v>
      </c>
      <c r="Z34" s="80"/>
      <c r="AA34" s="54"/>
    </row>
    <row r="35" spans="1:27" x14ac:dyDescent="0.25">
      <c r="A35" s="39">
        <v>114</v>
      </c>
      <c r="B35" s="121"/>
      <c r="C35" s="122"/>
      <c r="D35" s="122"/>
      <c r="E35" s="122"/>
      <c r="F35" s="122"/>
      <c r="G35" s="122"/>
      <c r="H35" s="122"/>
      <c r="I35" s="122"/>
      <c r="J35" s="40"/>
      <c r="K35" s="40"/>
      <c r="L35" s="79">
        <f>IF(B35=0,,(IF(B35&gt;0,blad1!H60)))</f>
        <v>0</v>
      </c>
      <c r="M35" s="93"/>
      <c r="N35" s="41">
        <v>139</v>
      </c>
      <c r="O35" s="121"/>
      <c r="P35" s="122"/>
      <c r="Q35" s="122"/>
      <c r="R35" s="122"/>
      <c r="S35" s="122"/>
      <c r="T35" s="122"/>
      <c r="U35" s="122"/>
      <c r="V35" s="122"/>
      <c r="W35" s="40"/>
      <c r="X35" s="40"/>
      <c r="Y35" s="79">
        <f>IF(O35=0,,(IF(O35&gt;0,blad1!H60)))</f>
        <v>0</v>
      </c>
      <c r="Z35" s="80"/>
      <c r="AA35" s="54"/>
    </row>
    <row r="36" spans="1:27" x14ac:dyDescent="0.25">
      <c r="A36" s="36">
        <v>115</v>
      </c>
      <c r="B36" s="121"/>
      <c r="C36" s="122"/>
      <c r="D36" s="122"/>
      <c r="E36" s="122"/>
      <c r="F36" s="122"/>
      <c r="G36" s="122"/>
      <c r="H36" s="122"/>
      <c r="I36" s="122"/>
      <c r="J36" s="40"/>
      <c r="K36" s="40"/>
      <c r="L36" s="79">
        <f>IF(B36=0,,(IF(B36&gt;0,blad1!H60)))</f>
        <v>0</v>
      </c>
      <c r="M36" s="93"/>
      <c r="N36" s="38">
        <v>140</v>
      </c>
      <c r="O36" s="121"/>
      <c r="P36" s="122"/>
      <c r="Q36" s="122"/>
      <c r="R36" s="122"/>
      <c r="S36" s="122"/>
      <c r="T36" s="122"/>
      <c r="U36" s="122"/>
      <c r="V36" s="122"/>
      <c r="W36" s="40"/>
      <c r="X36" s="40"/>
      <c r="Y36" s="79">
        <f>IF(O36=0,,(IF(O36&gt;0,blad1!H60)))</f>
        <v>0</v>
      </c>
      <c r="Z36" s="80"/>
      <c r="AA36" s="54"/>
    </row>
    <row r="37" spans="1:27" x14ac:dyDescent="0.25">
      <c r="A37" s="39">
        <v>116</v>
      </c>
      <c r="B37" s="121"/>
      <c r="C37" s="122"/>
      <c r="D37" s="122"/>
      <c r="E37" s="122"/>
      <c r="F37" s="122"/>
      <c r="G37" s="122"/>
      <c r="H37" s="122"/>
      <c r="I37" s="122"/>
      <c r="J37" s="40"/>
      <c r="K37" s="40"/>
      <c r="L37" s="79">
        <f>IF(B37=0,,(IF(B37&gt;0,blad1!H60)))</f>
        <v>0</v>
      </c>
      <c r="M37" s="93"/>
      <c r="N37" s="41">
        <v>141</v>
      </c>
      <c r="O37" s="121"/>
      <c r="P37" s="122"/>
      <c r="Q37" s="122"/>
      <c r="R37" s="122"/>
      <c r="S37" s="122"/>
      <c r="T37" s="122"/>
      <c r="U37" s="122"/>
      <c r="V37" s="122"/>
      <c r="W37" s="40"/>
      <c r="X37" s="40"/>
      <c r="Y37" s="79">
        <f>IF(O37=0,,(IF(O37&gt;0,blad1!H60)))</f>
        <v>0</v>
      </c>
      <c r="Z37" s="80"/>
      <c r="AA37" s="54"/>
    </row>
    <row r="38" spans="1:27" x14ac:dyDescent="0.25">
      <c r="A38" s="36">
        <v>117</v>
      </c>
      <c r="B38" s="121"/>
      <c r="C38" s="122"/>
      <c r="D38" s="122"/>
      <c r="E38" s="122"/>
      <c r="F38" s="122"/>
      <c r="G38" s="122"/>
      <c r="H38" s="122"/>
      <c r="I38" s="122"/>
      <c r="J38" s="40"/>
      <c r="K38" s="40"/>
      <c r="L38" s="79">
        <f>IF(B38=0,,(IF(B38&gt;0,blad1!H60)))</f>
        <v>0</v>
      </c>
      <c r="M38" s="93"/>
      <c r="N38" s="38">
        <v>142</v>
      </c>
      <c r="O38" s="121"/>
      <c r="P38" s="122"/>
      <c r="Q38" s="122"/>
      <c r="R38" s="122"/>
      <c r="S38" s="122"/>
      <c r="T38" s="122"/>
      <c r="U38" s="122"/>
      <c r="V38" s="122"/>
      <c r="W38" s="40"/>
      <c r="X38" s="40"/>
      <c r="Y38" s="79">
        <f>IF(O38=0,,(IF(O38&gt;0,blad1!H60)))</f>
        <v>0</v>
      </c>
      <c r="Z38" s="80"/>
      <c r="AA38" s="54"/>
    </row>
    <row r="39" spans="1:27" x14ac:dyDescent="0.25">
      <c r="A39" s="39">
        <v>118</v>
      </c>
      <c r="B39" s="121"/>
      <c r="C39" s="122"/>
      <c r="D39" s="122"/>
      <c r="E39" s="122"/>
      <c r="F39" s="122"/>
      <c r="G39" s="122"/>
      <c r="H39" s="122"/>
      <c r="I39" s="122"/>
      <c r="J39" s="40"/>
      <c r="K39" s="40"/>
      <c r="L39" s="79">
        <f>IF(B39=0,,(IF(B39&gt;0,blad1!H60)))</f>
        <v>0</v>
      </c>
      <c r="M39" s="93"/>
      <c r="N39" s="41">
        <v>143</v>
      </c>
      <c r="O39" s="121"/>
      <c r="P39" s="122"/>
      <c r="Q39" s="122"/>
      <c r="R39" s="122"/>
      <c r="S39" s="122"/>
      <c r="T39" s="122"/>
      <c r="U39" s="122"/>
      <c r="V39" s="122"/>
      <c r="W39" s="40"/>
      <c r="X39" s="40"/>
      <c r="Y39" s="79">
        <f>IF(O39=0,,(IF(O39&gt;0,blad1!H60)))</f>
        <v>0</v>
      </c>
      <c r="Z39" s="80"/>
      <c r="AA39" s="54"/>
    </row>
    <row r="40" spans="1:27" x14ac:dyDescent="0.25">
      <c r="A40" s="36">
        <v>119</v>
      </c>
      <c r="B40" s="121"/>
      <c r="C40" s="122"/>
      <c r="D40" s="122"/>
      <c r="E40" s="122"/>
      <c r="F40" s="122"/>
      <c r="G40" s="122"/>
      <c r="H40" s="122"/>
      <c r="I40" s="122"/>
      <c r="J40" s="40"/>
      <c r="K40" s="40"/>
      <c r="L40" s="79">
        <f>IF(B40=0,,(IF(B40&gt;0,blad1!H60)))</f>
        <v>0</v>
      </c>
      <c r="M40" s="93"/>
      <c r="N40" s="38">
        <v>144</v>
      </c>
      <c r="O40" s="121"/>
      <c r="P40" s="122"/>
      <c r="Q40" s="122"/>
      <c r="R40" s="122"/>
      <c r="S40" s="122"/>
      <c r="T40" s="122"/>
      <c r="U40" s="122"/>
      <c r="V40" s="122"/>
      <c r="W40" s="40"/>
      <c r="X40" s="40"/>
      <c r="Y40" s="79">
        <f>IF(O40=0,,(IF(O40&gt;0,blad1!H60)))</f>
        <v>0</v>
      </c>
      <c r="Z40" s="80"/>
      <c r="AA40" s="54"/>
    </row>
    <row r="41" spans="1:27" x14ac:dyDescent="0.25">
      <c r="A41" s="39">
        <v>120</v>
      </c>
      <c r="B41" s="121"/>
      <c r="C41" s="122"/>
      <c r="D41" s="122"/>
      <c r="E41" s="122"/>
      <c r="F41" s="122"/>
      <c r="G41" s="122"/>
      <c r="H41" s="122"/>
      <c r="I41" s="122"/>
      <c r="J41" s="40"/>
      <c r="K41" s="40"/>
      <c r="L41" s="79">
        <f>IF(B41=0,,(IF(B41&gt;0,blad1!H60)))</f>
        <v>0</v>
      </c>
      <c r="M41" s="93"/>
      <c r="N41" s="41">
        <v>145</v>
      </c>
      <c r="O41" s="121"/>
      <c r="P41" s="122"/>
      <c r="Q41" s="122"/>
      <c r="R41" s="122"/>
      <c r="S41" s="122"/>
      <c r="T41" s="122"/>
      <c r="U41" s="122"/>
      <c r="V41" s="122"/>
      <c r="W41" s="40"/>
      <c r="X41" s="40"/>
      <c r="Y41" s="79">
        <f>IF(O41=0,,(IF(O41&gt;0,blad1!H60)))</f>
        <v>0</v>
      </c>
      <c r="Z41" s="80"/>
      <c r="AA41" s="54"/>
    </row>
    <row r="42" spans="1:27" x14ac:dyDescent="0.25">
      <c r="A42" s="36">
        <v>121</v>
      </c>
      <c r="B42" s="121"/>
      <c r="C42" s="122"/>
      <c r="D42" s="122"/>
      <c r="E42" s="122"/>
      <c r="F42" s="122"/>
      <c r="G42" s="122"/>
      <c r="H42" s="122"/>
      <c r="I42" s="122"/>
      <c r="J42" s="40"/>
      <c r="K42" s="40"/>
      <c r="L42" s="79">
        <f>IF(B42=0,,(IF(B42&gt;0,blad1!H60)))</f>
        <v>0</v>
      </c>
      <c r="M42" s="93"/>
      <c r="N42" s="38">
        <v>146</v>
      </c>
      <c r="O42" s="121"/>
      <c r="P42" s="122"/>
      <c r="Q42" s="122"/>
      <c r="R42" s="122"/>
      <c r="S42" s="122"/>
      <c r="T42" s="122"/>
      <c r="U42" s="122"/>
      <c r="V42" s="122"/>
      <c r="W42" s="40"/>
      <c r="X42" s="40"/>
      <c r="Y42" s="79">
        <f>IF(O42=0,,(IF(O42&gt;0,blad1!H60)))</f>
        <v>0</v>
      </c>
      <c r="Z42" s="80"/>
      <c r="AA42" s="54"/>
    </row>
    <row r="43" spans="1:27" x14ac:dyDescent="0.25">
      <c r="A43" s="39">
        <v>122</v>
      </c>
      <c r="B43" s="121"/>
      <c r="C43" s="122"/>
      <c r="D43" s="122"/>
      <c r="E43" s="122"/>
      <c r="F43" s="122"/>
      <c r="G43" s="122"/>
      <c r="H43" s="122"/>
      <c r="I43" s="122"/>
      <c r="J43" s="40"/>
      <c r="K43" s="40"/>
      <c r="L43" s="79">
        <f>IF(B43=0,,(IF(B43&gt;0,blad1!H60)))</f>
        <v>0</v>
      </c>
      <c r="M43" s="93"/>
      <c r="N43" s="41">
        <v>147</v>
      </c>
      <c r="O43" s="121"/>
      <c r="P43" s="122"/>
      <c r="Q43" s="122"/>
      <c r="R43" s="122"/>
      <c r="S43" s="122"/>
      <c r="T43" s="122"/>
      <c r="U43" s="122"/>
      <c r="V43" s="122"/>
      <c r="W43" s="40"/>
      <c r="X43" s="40"/>
      <c r="Y43" s="79">
        <f>IF(O43=0,,(IF(O43&gt;0,blad1!H60)))</f>
        <v>0</v>
      </c>
      <c r="Z43" s="80"/>
      <c r="AA43" s="54"/>
    </row>
    <row r="44" spans="1:27" x14ac:dyDescent="0.25">
      <c r="A44" s="36">
        <v>123</v>
      </c>
      <c r="B44" s="121"/>
      <c r="C44" s="122"/>
      <c r="D44" s="122"/>
      <c r="E44" s="122"/>
      <c r="F44" s="122"/>
      <c r="G44" s="122"/>
      <c r="H44" s="122"/>
      <c r="I44" s="122"/>
      <c r="J44" s="40"/>
      <c r="K44" s="40"/>
      <c r="L44" s="79">
        <f>IF(B44=0,,(IF(B44&gt;0,blad1!H60)))</f>
        <v>0</v>
      </c>
      <c r="M44" s="93"/>
      <c r="N44" s="38">
        <v>148</v>
      </c>
      <c r="O44" s="121"/>
      <c r="P44" s="122"/>
      <c r="Q44" s="122"/>
      <c r="R44" s="122"/>
      <c r="S44" s="122"/>
      <c r="T44" s="122"/>
      <c r="U44" s="122"/>
      <c r="V44" s="122"/>
      <c r="W44" s="40"/>
      <c r="X44" s="40"/>
      <c r="Y44" s="79">
        <f>IF(O44=0,,(IF(O44&gt;0,blad1!H60)))</f>
        <v>0</v>
      </c>
      <c r="Z44" s="80"/>
      <c r="AA44" s="54"/>
    </row>
    <row r="45" spans="1:27" x14ac:dyDescent="0.25">
      <c r="A45" s="39">
        <v>124</v>
      </c>
      <c r="B45" s="121"/>
      <c r="C45" s="122"/>
      <c r="D45" s="122"/>
      <c r="E45" s="122"/>
      <c r="F45" s="122"/>
      <c r="G45" s="122"/>
      <c r="H45" s="122"/>
      <c r="I45" s="122"/>
      <c r="J45" s="40"/>
      <c r="K45" s="40"/>
      <c r="L45" s="79">
        <f>IF(B45=0,,(IF(B45&gt;0,blad1!H60)))</f>
        <v>0</v>
      </c>
      <c r="M45" s="93"/>
      <c r="N45" s="41">
        <v>149</v>
      </c>
      <c r="O45" s="121"/>
      <c r="P45" s="122"/>
      <c r="Q45" s="122"/>
      <c r="R45" s="122"/>
      <c r="S45" s="122"/>
      <c r="T45" s="122"/>
      <c r="U45" s="122"/>
      <c r="V45" s="122"/>
      <c r="W45" s="40"/>
      <c r="X45" s="40"/>
      <c r="Y45" s="79">
        <f>IF(O45=0,,(IF(O45&gt;0,blad1!H60)))</f>
        <v>0</v>
      </c>
      <c r="Z45" s="80"/>
      <c r="AA45" s="54"/>
    </row>
    <row r="46" spans="1:27" x14ac:dyDescent="0.25">
      <c r="A46" s="36">
        <v>125</v>
      </c>
      <c r="B46" s="135"/>
      <c r="C46" s="136"/>
      <c r="D46" s="136"/>
      <c r="E46" s="136"/>
      <c r="F46" s="136"/>
      <c r="G46" s="136"/>
      <c r="H46" s="136"/>
      <c r="I46" s="136"/>
      <c r="J46" s="43"/>
      <c r="K46" s="43"/>
      <c r="L46" s="137">
        <f>IF(B46=0,,(IF(B46&gt;0,blad1!H60)))</f>
        <v>0</v>
      </c>
      <c r="M46" s="138"/>
      <c r="N46" s="38">
        <v>150</v>
      </c>
      <c r="O46" s="135"/>
      <c r="P46" s="136"/>
      <c r="Q46" s="136"/>
      <c r="R46" s="136"/>
      <c r="S46" s="136"/>
      <c r="T46" s="136"/>
      <c r="U46" s="136"/>
      <c r="V46" s="136"/>
      <c r="W46" s="43"/>
      <c r="X46" s="43"/>
      <c r="Y46" s="137">
        <f>IF(O46=0,,(IF(O46&gt;0,blad1!H60)))</f>
        <v>0</v>
      </c>
      <c r="Z46" s="139"/>
      <c r="AA46" s="54"/>
    </row>
    <row r="47" spans="1:27" x14ac:dyDescent="0.25">
      <c r="A47" s="5"/>
      <c r="Z47" s="6"/>
    </row>
    <row r="48" spans="1:27" x14ac:dyDescent="0.25">
      <c r="D48" s="45"/>
      <c r="I48" s="46"/>
      <c r="J48" s="46"/>
      <c r="K48" s="46"/>
      <c r="L48" s="46"/>
      <c r="M48" s="8"/>
      <c r="N48" s="8"/>
      <c r="O48" s="8"/>
      <c r="P48" s="8"/>
      <c r="Q48" s="8"/>
      <c r="R48" s="46"/>
      <c r="S48" s="46"/>
      <c r="T48" s="46"/>
      <c r="W48" s="11"/>
      <c r="Z48" s="6"/>
    </row>
    <row r="49" spans="1:27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6"/>
      <c r="AA49" s="47"/>
    </row>
    <row r="50" spans="1:27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6"/>
      <c r="AA50" s="47"/>
    </row>
    <row r="51" spans="1:27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6"/>
      <c r="AA51" s="47"/>
    </row>
    <row r="52" spans="1:27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6"/>
      <c r="AA52" s="47"/>
    </row>
    <row r="53" spans="1:27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6"/>
      <c r="AA53" s="47"/>
    </row>
    <row r="54" spans="1:27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6"/>
      <c r="AA54" s="47"/>
    </row>
    <row r="55" spans="1:27" x14ac:dyDescent="0.25">
      <c r="D55" s="47"/>
      <c r="E55" s="47"/>
      <c r="H55" s="46"/>
      <c r="I55" s="8"/>
      <c r="J55" s="8"/>
      <c r="M55" s="8"/>
      <c r="N55" s="8"/>
      <c r="P55" s="11"/>
      <c r="Q55" s="46"/>
      <c r="R55" s="46"/>
      <c r="S55" s="46"/>
      <c r="Z55" s="6"/>
    </row>
    <row r="56" spans="1:27" x14ac:dyDescent="0.25">
      <c r="A56" s="46"/>
      <c r="Q56" s="49"/>
      <c r="R56" s="49"/>
      <c r="S56" s="49"/>
      <c r="T56" s="8"/>
      <c r="U56" s="8"/>
      <c r="V56" s="8"/>
      <c r="Z56" s="6"/>
    </row>
    <row r="57" spans="1:27" x14ac:dyDescent="0.25">
      <c r="Q57" s="8"/>
      <c r="R57" s="8"/>
      <c r="S57" s="8"/>
      <c r="T57" s="8"/>
      <c r="U57" s="8"/>
      <c r="V57" s="8"/>
      <c r="Z57" s="6"/>
    </row>
    <row r="58" spans="1:27" x14ac:dyDescent="0.25">
      <c r="B58" s="8"/>
      <c r="C58" s="8"/>
      <c r="H58" s="60"/>
      <c r="J58" s="48"/>
      <c r="K58" s="48"/>
      <c r="L58" s="48"/>
      <c r="M58" s="49"/>
      <c r="N58" s="49"/>
      <c r="O58" s="49"/>
      <c r="P58" s="49"/>
      <c r="Q58" s="8"/>
      <c r="R58" s="8"/>
      <c r="S58" s="8"/>
      <c r="T58" s="8"/>
      <c r="U58" s="8"/>
      <c r="V58" s="8"/>
      <c r="Z58" s="6"/>
    </row>
    <row r="59" spans="1:27" x14ac:dyDescent="0.25">
      <c r="A59" s="5"/>
      <c r="Q59" s="8"/>
      <c r="R59" s="8"/>
      <c r="S59" s="8"/>
      <c r="T59" s="8"/>
      <c r="U59" s="8"/>
      <c r="V59" s="8"/>
      <c r="Z59" s="6"/>
    </row>
    <row r="60" spans="1:27" ht="13.8" thickBot="1" x14ac:dyDescent="0.3">
      <c r="A60" s="12"/>
      <c r="B60" s="50"/>
      <c r="C60" s="50"/>
      <c r="D60" s="13"/>
      <c r="E60" s="13"/>
      <c r="F60" s="13"/>
      <c r="G60" s="13"/>
      <c r="H60" s="50"/>
      <c r="I60" s="13"/>
      <c r="J60" s="58"/>
      <c r="K60" s="58"/>
      <c r="L60" s="58"/>
      <c r="M60" s="50"/>
      <c r="N60" s="13"/>
      <c r="O60" s="13"/>
      <c r="P60" s="13"/>
      <c r="Q60" s="50"/>
      <c r="R60" s="50"/>
      <c r="S60" s="50"/>
      <c r="T60" s="50"/>
      <c r="U60" s="50"/>
      <c r="V60" s="50"/>
      <c r="W60" s="13"/>
      <c r="X60" s="13"/>
      <c r="Y60" s="13"/>
      <c r="Z60" s="14"/>
    </row>
  </sheetData>
  <sheetProtection selectLockedCells="1"/>
  <mergeCells count="119">
    <mergeCell ref="B45:I45"/>
    <mergeCell ref="L45:M45"/>
    <mergeCell ref="O45:V45"/>
    <mergeCell ref="Y45:Z45"/>
    <mergeCell ref="B46:I46"/>
    <mergeCell ref="L46:M46"/>
    <mergeCell ref="O46:V46"/>
    <mergeCell ref="Y46:Z46"/>
    <mergeCell ref="L44:M44"/>
    <mergeCell ref="O44:V44"/>
    <mergeCell ref="Y44:Z44"/>
    <mergeCell ref="B43:I43"/>
    <mergeCell ref="L43:M43"/>
    <mergeCell ref="O43:V43"/>
    <mergeCell ref="Y43:Z43"/>
    <mergeCell ref="B44:I44"/>
    <mergeCell ref="B42:I42"/>
    <mergeCell ref="L42:M42"/>
    <mergeCell ref="O42:V42"/>
    <mergeCell ref="Y42:Z42"/>
    <mergeCell ref="B41:I41"/>
    <mergeCell ref="L41:M41"/>
    <mergeCell ref="O41:V41"/>
    <mergeCell ref="Y41:Z41"/>
    <mergeCell ref="B40:I40"/>
    <mergeCell ref="L40:M40"/>
    <mergeCell ref="O40:V40"/>
    <mergeCell ref="Y40:Z40"/>
    <mergeCell ref="B39:I39"/>
    <mergeCell ref="L39:M39"/>
    <mergeCell ref="O39:V39"/>
    <mergeCell ref="Y39:Z39"/>
    <mergeCell ref="B38:I38"/>
    <mergeCell ref="L38:M38"/>
    <mergeCell ref="O38:V38"/>
    <mergeCell ref="Y38:Z38"/>
    <mergeCell ref="B37:I37"/>
    <mergeCell ref="L37:M37"/>
    <mergeCell ref="O37:V37"/>
    <mergeCell ref="Y37:Z37"/>
    <mergeCell ref="B36:I36"/>
    <mergeCell ref="L36:M36"/>
    <mergeCell ref="O36:V36"/>
    <mergeCell ref="Y36:Z36"/>
    <mergeCell ref="B35:I35"/>
    <mergeCell ref="L35:M35"/>
    <mergeCell ref="O35:V35"/>
    <mergeCell ref="Y35:Z35"/>
    <mergeCell ref="B34:I34"/>
    <mergeCell ref="L34:M34"/>
    <mergeCell ref="O34:V34"/>
    <mergeCell ref="Y34:Z34"/>
    <mergeCell ref="B33:I33"/>
    <mergeCell ref="L33:M33"/>
    <mergeCell ref="O33:V33"/>
    <mergeCell ref="Y33:Z33"/>
    <mergeCell ref="B32:I32"/>
    <mergeCell ref="L32:M32"/>
    <mergeCell ref="O32:V32"/>
    <mergeCell ref="Y32:Z32"/>
    <mergeCell ref="B31:I31"/>
    <mergeCell ref="L31:M31"/>
    <mergeCell ref="O31:V31"/>
    <mergeCell ref="Y31:Z31"/>
    <mergeCell ref="B30:I30"/>
    <mergeCell ref="L30:M30"/>
    <mergeCell ref="O30:V30"/>
    <mergeCell ref="Y30:Z30"/>
    <mergeCell ref="B29:I29"/>
    <mergeCell ref="L29:M29"/>
    <mergeCell ref="O29:V29"/>
    <mergeCell ref="Y29:Z29"/>
    <mergeCell ref="B28:I28"/>
    <mergeCell ref="L28:M28"/>
    <mergeCell ref="O28:V28"/>
    <mergeCell ref="Y28:Z28"/>
    <mergeCell ref="B27:I27"/>
    <mergeCell ref="L27:M27"/>
    <mergeCell ref="O27:V27"/>
    <mergeCell ref="Y27:Z27"/>
    <mergeCell ref="B26:I26"/>
    <mergeCell ref="L26:M26"/>
    <mergeCell ref="O26:V26"/>
    <mergeCell ref="Y26:Z26"/>
    <mergeCell ref="B25:I25"/>
    <mergeCell ref="L25:M25"/>
    <mergeCell ref="O25:V25"/>
    <mergeCell ref="Y25:Z25"/>
    <mergeCell ref="B24:I24"/>
    <mergeCell ref="L24:M24"/>
    <mergeCell ref="O24:V24"/>
    <mergeCell ref="Y24:Z24"/>
    <mergeCell ref="B23:I23"/>
    <mergeCell ref="L23:M23"/>
    <mergeCell ref="O23:V23"/>
    <mergeCell ref="Y23:Z23"/>
    <mergeCell ref="L19:M19"/>
    <mergeCell ref="L21:M21"/>
    <mergeCell ref="Y21:Z21"/>
    <mergeCell ref="B22:I22"/>
    <mergeCell ref="L22:M22"/>
    <mergeCell ref="O22:V22"/>
    <mergeCell ref="Y22:Z22"/>
    <mergeCell ref="U1:X1"/>
    <mergeCell ref="F3:Q3"/>
    <mergeCell ref="Y19:Z19"/>
    <mergeCell ref="B20:H20"/>
    <mergeCell ref="L20:M20"/>
    <mergeCell ref="O20:U20"/>
    <mergeCell ref="Y20:Z20"/>
    <mergeCell ref="L11:X11"/>
    <mergeCell ref="L12:X12"/>
    <mergeCell ref="L13:X13"/>
    <mergeCell ref="Y4:Z6"/>
    <mergeCell ref="V3:Z3"/>
    <mergeCell ref="L7:X7"/>
    <mergeCell ref="L8:X8"/>
    <mergeCell ref="L9:X9"/>
    <mergeCell ref="L10:P10"/>
  </mergeCells>
  <phoneticPr fontId="16" type="noConversion"/>
  <conditionalFormatting sqref="B49:B54 E49:E54 H49:H54 K49:K54 N49:N54 Q49:Q54 T49:T54 W49:W54">
    <cfRule type="cellIs" dxfId="0" priority="1" stopIfTrue="1" operator="greaterThanOrEqual">
      <formula>1</formula>
    </cfRule>
  </conditionalFormatting>
  <pageMargins left="0.36" right="0.24" top="0.35" bottom="0.48" header="0.17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A038-DA5C-40F1-9466-EB4130316F5C}">
  <sheetPr>
    <tabColor indexed="8"/>
  </sheetPr>
  <dimension ref="A1:AF160"/>
  <sheetViews>
    <sheetView workbookViewId="0">
      <selection activeCell="AD16" sqref="AD16"/>
    </sheetView>
  </sheetViews>
  <sheetFormatPr defaultRowHeight="13.2" x14ac:dyDescent="0.25"/>
  <cols>
    <col min="2" max="2" width="25.88671875" customWidth="1"/>
    <col min="3" max="3" width="9.44140625" customWidth="1"/>
    <col min="4" max="4" width="10.44140625" customWidth="1"/>
    <col min="6" max="29" width="3.6640625" customWidth="1"/>
    <col min="30" max="30" width="31.88671875" customWidth="1"/>
    <col min="31" max="37" width="3.6640625" customWidth="1"/>
  </cols>
  <sheetData>
    <row r="1" spans="1:32" x14ac:dyDescent="0.25">
      <c r="A1" s="9"/>
      <c r="B1" s="55"/>
      <c r="C1" s="9"/>
      <c r="D1" s="9"/>
      <c r="E1" s="9"/>
    </row>
    <row r="2" spans="1:32" x14ac:dyDescent="0.25">
      <c r="A2" s="11" t="str">
        <f>blad1!U1</f>
        <v>Blad 1</v>
      </c>
      <c r="B2" s="55" t="s">
        <v>16</v>
      </c>
      <c r="C2" s="9" t="s">
        <v>85</v>
      </c>
      <c r="D2" s="9" t="s">
        <v>86</v>
      </c>
      <c r="E2" s="9" t="s">
        <v>87</v>
      </c>
    </row>
    <row r="3" spans="1:32" x14ac:dyDescent="0.25">
      <c r="A3" s="41">
        <f>blad1!A22</f>
        <v>1</v>
      </c>
      <c r="B3" s="55">
        <f>blad1!B22</f>
        <v>0</v>
      </c>
      <c r="C3" s="9">
        <f>blad1!J22</f>
        <v>0</v>
      </c>
      <c r="D3" s="9">
        <f>blad1!K22</f>
        <v>0</v>
      </c>
      <c r="E3" s="56">
        <f>blad1!L22</f>
        <v>0</v>
      </c>
      <c r="G3" s="47"/>
      <c r="H3" s="47"/>
      <c r="I3" s="47">
        <v>1</v>
      </c>
      <c r="J3" s="57">
        <f>COUNTIF($D$3:$D$52,1)</f>
        <v>0</v>
      </c>
      <c r="K3" s="47"/>
      <c r="L3" s="47">
        <v>11</v>
      </c>
      <c r="M3" s="57">
        <f>COUNTIF($D$3:$D$52,11)</f>
        <v>0</v>
      </c>
      <c r="N3" s="47"/>
      <c r="O3" s="47">
        <v>21</v>
      </c>
      <c r="P3" s="57">
        <f>COUNTIF($D$3:$D$52,21)</f>
        <v>0</v>
      </c>
      <c r="Q3" s="47"/>
      <c r="R3" s="47">
        <v>31</v>
      </c>
      <c r="S3" s="57">
        <f>COUNTIF($D$3:$D$52,31)</f>
        <v>0</v>
      </c>
      <c r="T3" s="47"/>
      <c r="U3" s="47">
        <v>41</v>
      </c>
      <c r="V3" s="57">
        <f>COUNTIF($D$3:$D$52,41)</f>
        <v>0</v>
      </c>
      <c r="W3" s="47"/>
      <c r="X3" s="47">
        <v>51</v>
      </c>
      <c r="Y3" s="57">
        <f>COUNTIF($D$3:$D$52,51)</f>
        <v>0</v>
      </c>
      <c r="Z3" s="47"/>
      <c r="AA3" s="47">
        <v>61</v>
      </c>
      <c r="AB3" s="57">
        <f>COUNTIF($D$3:$D$52,61)</f>
        <v>0</v>
      </c>
      <c r="AC3" s="47"/>
      <c r="AF3" s="47"/>
    </row>
    <row r="4" spans="1:32" x14ac:dyDescent="0.25">
      <c r="A4" s="41">
        <f>blad1!A23</f>
        <v>2</v>
      </c>
      <c r="B4" s="55">
        <f>blad1!B23</f>
        <v>0</v>
      </c>
      <c r="C4" s="9">
        <f>blad1!J23</f>
        <v>0</v>
      </c>
      <c r="D4" s="9">
        <f>blad1!K23</f>
        <v>0</v>
      </c>
      <c r="E4" s="56">
        <f>blad1!L23</f>
        <v>0</v>
      </c>
      <c r="G4" s="47"/>
      <c r="H4" s="47"/>
      <c r="I4" s="47">
        <v>2</v>
      </c>
      <c r="J4" s="57">
        <f>COUNTIF($D$3:$D$52,2)</f>
        <v>0</v>
      </c>
      <c r="K4" s="47"/>
      <c r="L4" s="47">
        <v>12</v>
      </c>
      <c r="M4" s="57">
        <f>COUNTIF($D$3:$D$52,12)</f>
        <v>0</v>
      </c>
      <c r="N4" s="47"/>
      <c r="O4" s="47">
        <v>22</v>
      </c>
      <c r="P4" s="57">
        <f>COUNTIF($D$3:$D$52,22)</f>
        <v>0</v>
      </c>
      <c r="Q4" s="47"/>
      <c r="R4" s="47">
        <v>32</v>
      </c>
      <c r="S4" s="57">
        <f>COUNTIF($D$3:$D$52,32)</f>
        <v>0</v>
      </c>
      <c r="T4" s="47"/>
      <c r="U4" s="47">
        <v>42</v>
      </c>
      <c r="V4" s="57">
        <f>COUNTIF($D$3:$D$52,42)</f>
        <v>0</v>
      </c>
      <c r="W4" s="47"/>
      <c r="X4" s="47">
        <v>52</v>
      </c>
      <c r="Y4" s="57">
        <f>COUNTIF($D$3:$D$52,52)</f>
        <v>0</v>
      </c>
      <c r="Z4" s="47"/>
      <c r="AA4" s="47">
        <v>62</v>
      </c>
      <c r="AB4" s="57">
        <f>COUNTIF($D$3:$D$52,62)</f>
        <v>0</v>
      </c>
      <c r="AC4" s="47"/>
      <c r="AF4" s="47"/>
    </row>
    <row r="5" spans="1:32" x14ac:dyDescent="0.25">
      <c r="A5" s="41">
        <f>blad1!A24</f>
        <v>3</v>
      </c>
      <c r="B5" s="55">
        <f>blad1!B24</f>
        <v>0</v>
      </c>
      <c r="C5" s="9">
        <f>blad1!J24</f>
        <v>0</v>
      </c>
      <c r="D5" s="9">
        <f>blad1!K24</f>
        <v>0</v>
      </c>
      <c r="E5" s="56">
        <f>blad1!L24</f>
        <v>0</v>
      </c>
      <c r="G5" s="47"/>
      <c r="H5" s="47"/>
      <c r="I5" s="47">
        <v>3</v>
      </c>
      <c r="J5" s="57">
        <f>COUNTIF($D$3:$D$52,3)</f>
        <v>0</v>
      </c>
      <c r="K5" s="47"/>
      <c r="L5" s="47">
        <v>13</v>
      </c>
      <c r="M5" s="57">
        <f>COUNTIF($D$3:$D$52,13)</f>
        <v>0</v>
      </c>
      <c r="N5" s="47"/>
      <c r="O5" s="47">
        <v>23</v>
      </c>
      <c r="P5" s="57">
        <f>COUNTIF($D$3:$D$52,23)</f>
        <v>0</v>
      </c>
      <c r="Q5" s="47"/>
      <c r="R5" s="47">
        <v>33</v>
      </c>
      <c r="S5" s="57">
        <f>COUNTIF($D$3:$D$52,33)</f>
        <v>0</v>
      </c>
      <c r="T5" s="47"/>
      <c r="U5" s="47">
        <v>43</v>
      </c>
      <c r="V5" s="57">
        <f>COUNTIF($D$3:$D$52,43)</f>
        <v>0</v>
      </c>
      <c r="W5" s="47"/>
      <c r="X5" s="47">
        <v>53</v>
      </c>
      <c r="Y5" s="57">
        <f>COUNTIF($D$3:$D$52,53)</f>
        <v>0</v>
      </c>
      <c r="Z5" s="47"/>
      <c r="AC5" s="47"/>
      <c r="AF5" s="47"/>
    </row>
    <row r="6" spans="1:32" x14ac:dyDescent="0.25">
      <c r="A6" s="41">
        <f>blad1!A25</f>
        <v>4</v>
      </c>
      <c r="B6" s="55">
        <f>blad1!B25</f>
        <v>0</v>
      </c>
      <c r="C6" s="9">
        <f>blad1!J25</f>
        <v>0</v>
      </c>
      <c r="D6" s="9">
        <f>blad1!K25</f>
        <v>0</v>
      </c>
      <c r="E6" s="56">
        <f>blad1!L25</f>
        <v>0</v>
      </c>
      <c r="G6" s="47"/>
      <c r="H6" s="47"/>
      <c r="I6" s="47">
        <v>4</v>
      </c>
      <c r="J6" s="57">
        <f>COUNTIF($D$3:$D$52,4)</f>
        <v>0</v>
      </c>
      <c r="K6" s="47"/>
      <c r="L6" s="47">
        <v>14</v>
      </c>
      <c r="M6" s="57">
        <f>COUNTIF($D$3:$D$52,14)</f>
        <v>0</v>
      </c>
      <c r="N6" s="47"/>
      <c r="O6" s="47">
        <v>24</v>
      </c>
      <c r="P6" s="57">
        <f>COUNTIF($D$3:$D$52,24)</f>
        <v>0</v>
      </c>
      <c r="Q6" s="47"/>
      <c r="R6" s="47">
        <v>34</v>
      </c>
      <c r="S6" s="57">
        <f>COUNTIF($D$3:$D$52,34)</f>
        <v>0</v>
      </c>
      <c r="T6" s="47"/>
      <c r="U6" s="47">
        <v>44</v>
      </c>
      <c r="V6" s="57">
        <f>COUNTIF($D$3:$D$52,44)</f>
        <v>0</v>
      </c>
      <c r="W6" s="47"/>
      <c r="X6" s="47">
        <v>54</v>
      </c>
      <c r="Y6" s="57">
        <f>COUNTIF($D$3:$D$52,54)</f>
        <v>0</v>
      </c>
      <c r="Z6" s="47"/>
      <c r="AC6" s="47"/>
      <c r="AF6" s="47"/>
    </row>
    <row r="7" spans="1:32" x14ac:dyDescent="0.25">
      <c r="A7" s="41">
        <f>blad1!A26</f>
        <v>5</v>
      </c>
      <c r="B7" s="55">
        <f>blad1!B26</f>
        <v>0</v>
      </c>
      <c r="C7" s="9">
        <f>blad1!J26</f>
        <v>0</v>
      </c>
      <c r="D7" s="9">
        <f>blad1!K26</f>
        <v>0</v>
      </c>
      <c r="E7" s="56">
        <f>blad1!L26</f>
        <v>0</v>
      </c>
      <c r="G7" s="47"/>
      <c r="H7" s="47"/>
      <c r="I7" s="47">
        <v>5</v>
      </c>
      <c r="J7" s="57">
        <f>COUNTIF($D$3:$D$52,5)</f>
        <v>0</v>
      </c>
      <c r="K7" s="47"/>
      <c r="L7" s="47">
        <v>15</v>
      </c>
      <c r="M7" s="57">
        <f>COUNTIF($D$3:$D$52,15)</f>
        <v>0</v>
      </c>
      <c r="N7" s="47"/>
      <c r="O7" s="47">
        <v>25</v>
      </c>
      <c r="P7" s="57">
        <f>COUNTIF($D$3:$D$52,25)</f>
        <v>0</v>
      </c>
      <c r="Q7" s="47"/>
      <c r="R7" s="47">
        <v>35</v>
      </c>
      <c r="S7" s="57">
        <f>COUNTIF($D$3:$D$52,35)</f>
        <v>0</v>
      </c>
      <c r="T7" s="47"/>
      <c r="U7" s="47">
        <v>45</v>
      </c>
      <c r="V7" s="57">
        <f>COUNTIF($D$3:$D$52,45)</f>
        <v>0</v>
      </c>
      <c r="W7" s="47"/>
      <c r="X7" s="47">
        <v>55</v>
      </c>
      <c r="Y7" s="57">
        <f>COUNTIF($D$3:$D$52,55)</f>
        <v>0</v>
      </c>
      <c r="Z7" s="47"/>
      <c r="AC7" s="47"/>
      <c r="AD7" t="s">
        <v>116</v>
      </c>
      <c r="AF7" s="47"/>
    </row>
    <row r="8" spans="1:32" x14ac:dyDescent="0.25">
      <c r="A8" s="41">
        <f>blad1!A27</f>
        <v>6</v>
      </c>
      <c r="B8" s="55">
        <f>blad1!B27</f>
        <v>0</v>
      </c>
      <c r="C8" s="9">
        <f>blad1!J27</f>
        <v>0</v>
      </c>
      <c r="D8" s="9">
        <f>blad1!K27</f>
        <v>0</v>
      </c>
      <c r="E8" s="56">
        <f>blad1!L27</f>
        <v>0</v>
      </c>
      <c r="G8" s="47"/>
      <c r="H8" s="47"/>
      <c r="I8" s="47">
        <v>6</v>
      </c>
      <c r="J8" s="57">
        <f>COUNTIF($D$3:$D$52,6)</f>
        <v>0</v>
      </c>
      <c r="K8" s="47"/>
      <c r="L8" s="47">
        <v>16</v>
      </c>
      <c r="M8" s="57">
        <f>COUNTIF($D$3:$D$52,16)</f>
        <v>0</v>
      </c>
      <c r="N8" s="47"/>
      <c r="O8" s="47">
        <v>26</v>
      </c>
      <c r="P8" s="57">
        <f>COUNTIF($D$3:$D$52,26)</f>
        <v>0</v>
      </c>
      <c r="Q8" s="47"/>
      <c r="R8" s="47">
        <v>36</v>
      </c>
      <c r="S8" s="57">
        <f>COUNTIF($D$3:$D$52,36)</f>
        <v>0</v>
      </c>
      <c r="T8" s="47"/>
      <c r="U8" s="47">
        <v>46</v>
      </c>
      <c r="V8" s="57">
        <f>COUNTIF($D$3:$D$52,46)</f>
        <v>0</v>
      </c>
      <c r="W8" s="47"/>
      <c r="X8" s="47">
        <v>56</v>
      </c>
      <c r="Y8" s="57">
        <f>COUNTIF($D$3:$D$52,56)</f>
        <v>0</v>
      </c>
      <c r="Z8" s="47"/>
      <c r="AC8" s="47"/>
      <c r="AD8" t="s">
        <v>117</v>
      </c>
      <c r="AF8" s="47"/>
    </row>
    <row r="9" spans="1:32" x14ac:dyDescent="0.25">
      <c r="A9" s="41">
        <f>blad1!A28</f>
        <v>7</v>
      </c>
      <c r="B9" s="55">
        <f>blad1!B28</f>
        <v>0</v>
      </c>
      <c r="C9" s="9">
        <f>blad1!J28</f>
        <v>0</v>
      </c>
      <c r="D9" s="9">
        <f>blad1!K28</f>
        <v>0</v>
      </c>
      <c r="E9" s="56">
        <f>blad1!L28</f>
        <v>0</v>
      </c>
      <c r="I9" s="47">
        <v>7</v>
      </c>
      <c r="J9" s="57">
        <f>COUNTIF($D$3:$D$52,7)</f>
        <v>0</v>
      </c>
      <c r="L9" s="47">
        <v>17</v>
      </c>
      <c r="M9" s="57">
        <f>COUNTIF($D$3:$D$52,17)</f>
        <v>0</v>
      </c>
      <c r="O9" s="47">
        <v>27</v>
      </c>
      <c r="P9" s="57">
        <f>COUNTIF($D$3:$D$52,27)</f>
        <v>0</v>
      </c>
      <c r="R9" s="47">
        <v>37</v>
      </c>
      <c r="S9" s="57">
        <f>COUNTIF($D$3:$D$52,37)</f>
        <v>0</v>
      </c>
      <c r="U9" s="47">
        <v>47</v>
      </c>
      <c r="V9" s="57">
        <f>COUNTIF($D$3:$D$52,47)</f>
        <v>0</v>
      </c>
      <c r="X9" s="47">
        <v>57</v>
      </c>
      <c r="Y9" s="57">
        <f>COUNTIF($D$3:$D$52,57)</f>
        <v>0</v>
      </c>
    </row>
    <row r="10" spans="1:32" x14ac:dyDescent="0.25">
      <c r="A10" s="41">
        <f>blad1!A29</f>
        <v>8</v>
      </c>
      <c r="B10" s="55">
        <f>blad1!B29</f>
        <v>0</v>
      </c>
      <c r="C10" s="9">
        <f>blad1!J29</f>
        <v>0</v>
      </c>
      <c r="D10" s="9">
        <f>blad1!K29</f>
        <v>0</v>
      </c>
      <c r="E10" s="56">
        <f>blad1!L29</f>
        <v>0</v>
      </c>
      <c r="I10" s="47">
        <v>8</v>
      </c>
      <c r="J10" s="57">
        <f>COUNTIF($D$3:$D$52,8)</f>
        <v>0</v>
      </c>
      <c r="L10" s="47">
        <v>18</v>
      </c>
      <c r="M10" s="57">
        <f>COUNTIF($D$3:$D$52,18)</f>
        <v>0</v>
      </c>
      <c r="O10" s="47">
        <v>28</v>
      </c>
      <c r="P10" s="57">
        <f>COUNTIF($D$3:$D$52,28)</f>
        <v>0</v>
      </c>
      <c r="R10" s="47">
        <v>38</v>
      </c>
      <c r="S10" s="57">
        <f>COUNTIF($D$3:$D$52,38)</f>
        <v>0</v>
      </c>
      <c r="U10" s="47">
        <v>48</v>
      </c>
      <c r="V10" s="57">
        <f>COUNTIF($D$3:$D$52,48)</f>
        <v>0</v>
      </c>
      <c r="X10" s="47">
        <v>58</v>
      </c>
      <c r="Y10" s="57">
        <f>COUNTIF($D$3:$D$52,58)</f>
        <v>0</v>
      </c>
    </row>
    <row r="11" spans="1:32" x14ac:dyDescent="0.25">
      <c r="A11" s="41">
        <f>blad1!A30</f>
        <v>9</v>
      </c>
      <c r="B11" s="55">
        <f>blad1!B30</f>
        <v>0</v>
      </c>
      <c r="C11" s="9">
        <f>blad1!J30</f>
        <v>0</v>
      </c>
      <c r="D11" s="9">
        <f>blad1!K30</f>
        <v>0</v>
      </c>
      <c r="E11" s="56">
        <f>blad1!L30</f>
        <v>0</v>
      </c>
      <c r="I11" s="47">
        <v>9</v>
      </c>
      <c r="J11" s="57">
        <f>COUNTIF($D$3:$D$52,9)</f>
        <v>0</v>
      </c>
      <c r="L11" s="47">
        <v>19</v>
      </c>
      <c r="M11" s="57">
        <f>COUNTIF($D$3:$D$52,19)</f>
        <v>0</v>
      </c>
      <c r="O11" s="47">
        <v>29</v>
      </c>
      <c r="P11" s="57">
        <f>COUNTIF($D$3:$D$52,29)</f>
        <v>0</v>
      </c>
      <c r="R11" s="47">
        <v>39</v>
      </c>
      <c r="S11" s="57">
        <f>COUNTIF($D$3:$D$52,39)</f>
        <v>0</v>
      </c>
      <c r="U11" s="47">
        <v>49</v>
      </c>
      <c r="V11" s="57">
        <f>COUNTIF($D$3:$D$52,49)</f>
        <v>0</v>
      </c>
      <c r="X11" s="47">
        <v>59</v>
      </c>
      <c r="Y11" s="57">
        <f>COUNTIF($D$3:$D$52,59)</f>
        <v>0</v>
      </c>
    </row>
    <row r="12" spans="1:32" x14ac:dyDescent="0.25">
      <c r="A12" s="41">
        <f>blad1!A31</f>
        <v>10</v>
      </c>
      <c r="B12" s="55">
        <f>blad1!B31</f>
        <v>0</v>
      </c>
      <c r="C12" s="9">
        <f>blad1!J31</f>
        <v>0</v>
      </c>
      <c r="D12" s="9">
        <f>blad1!K31</f>
        <v>0</v>
      </c>
      <c r="E12" s="56">
        <f>blad1!L31</f>
        <v>0</v>
      </c>
      <c r="I12" s="47">
        <v>10</v>
      </c>
      <c r="J12" s="57">
        <f>COUNTIF($D$3:$D$52,10)</f>
        <v>0</v>
      </c>
      <c r="L12" s="47">
        <v>20</v>
      </c>
      <c r="M12" s="57">
        <f>COUNTIF($D$3:$D$52,20)</f>
        <v>0</v>
      </c>
      <c r="O12" s="47">
        <v>30</v>
      </c>
      <c r="P12" s="57">
        <f>COUNTIF($D$3:$D$52,30)</f>
        <v>0</v>
      </c>
      <c r="R12" s="47">
        <v>40</v>
      </c>
      <c r="S12" s="57">
        <f>COUNTIF($D$3:$D$52,40)</f>
        <v>0</v>
      </c>
      <c r="U12" s="47">
        <v>50</v>
      </c>
      <c r="V12" s="57">
        <f>COUNTIF($D$3:$D$52,50)</f>
        <v>0</v>
      </c>
      <c r="X12" s="47">
        <v>60</v>
      </c>
      <c r="Y12" s="57">
        <f>COUNTIF($D$3:$D$52,60)</f>
        <v>0</v>
      </c>
    </row>
    <row r="13" spans="1:32" x14ac:dyDescent="0.25">
      <c r="A13" s="41">
        <f>blad1!A32</f>
        <v>11</v>
      </c>
      <c r="B13" s="55">
        <f>blad1!B32</f>
        <v>0</v>
      </c>
      <c r="C13" s="9">
        <f>blad1!J32</f>
        <v>0</v>
      </c>
      <c r="D13" s="9">
        <f>blad1!K32</f>
        <v>0</v>
      </c>
      <c r="E13" s="56">
        <f>blad1!L32</f>
        <v>0</v>
      </c>
    </row>
    <row r="14" spans="1:32" x14ac:dyDescent="0.25">
      <c r="A14" s="41">
        <f>blad1!A33</f>
        <v>12</v>
      </c>
      <c r="B14" s="55">
        <f>blad1!B33</f>
        <v>0</v>
      </c>
      <c r="C14" s="9">
        <f>blad1!J33</f>
        <v>0</v>
      </c>
      <c r="D14" s="9">
        <f>blad1!K33</f>
        <v>0</v>
      </c>
      <c r="E14" s="56">
        <f>blad1!L33</f>
        <v>0</v>
      </c>
    </row>
    <row r="15" spans="1:32" x14ac:dyDescent="0.25">
      <c r="A15" s="41">
        <f>blad1!A34</f>
        <v>13</v>
      </c>
      <c r="B15" s="55">
        <f>blad1!B34</f>
        <v>0</v>
      </c>
      <c r="C15" s="9">
        <f>blad1!J34</f>
        <v>0</v>
      </c>
      <c r="D15" s="9">
        <f>blad1!K34</f>
        <v>0</v>
      </c>
      <c r="E15" s="56">
        <f>blad1!L34</f>
        <v>0</v>
      </c>
    </row>
    <row r="16" spans="1:32" x14ac:dyDescent="0.25">
      <c r="A16" s="41">
        <f>blad1!A35</f>
        <v>14</v>
      </c>
      <c r="B16" s="55">
        <f>blad1!B35</f>
        <v>0</v>
      </c>
      <c r="C16" s="9">
        <f>blad1!J35</f>
        <v>0</v>
      </c>
      <c r="D16" s="9">
        <f>blad1!K35</f>
        <v>0</v>
      </c>
      <c r="E16" s="56">
        <f>blad1!L35</f>
        <v>0</v>
      </c>
    </row>
    <row r="17" spans="1:5" x14ac:dyDescent="0.25">
      <c r="A17" s="41">
        <f>blad1!A36</f>
        <v>15</v>
      </c>
      <c r="B17" s="55">
        <f>blad1!B36</f>
        <v>0</v>
      </c>
      <c r="C17" s="9">
        <f>blad1!J36</f>
        <v>0</v>
      </c>
      <c r="D17" s="9">
        <f>blad1!K36</f>
        <v>0</v>
      </c>
      <c r="E17" s="56">
        <f>blad1!L36</f>
        <v>0</v>
      </c>
    </row>
    <row r="18" spans="1:5" x14ac:dyDescent="0.25">
      <c r="A18" s="41">
        <f>blad1!A37</f>
        <v>16</v>
      </c>
      <c r="B18" s="55">
        <f>blad1!B37</f>
        <v>0</v>
      </c>
      <c r="C18" s="9">
        <f>blad1!J37</f>
        <v>0</v>
      </c>
      <c r="D18" s="9">
        <f>blad1!K37</f>
        <v>0</v>
      </c>
      <c r="E18" s="56">
        <f>blad1!L37</f>
        <v>0</v>
      </c>
    </row>
    <row r="19" spans="1:5" x14ac:dyDescent="0.25">
      <c r="A19" s="41">
        <f>blad1!A38</f>
        <v>17</v>
      </c>
      <c r="B19" s="55">
        <f>blad1!B38</f>
        <v>0</v>
      </c>
      <c r="C19" s="9">
        <f>blad1!J38</f>
        <v>0</v>
      </c>
      <c r="D19" s="9">
        <f>blad1!K38</f>
        <v>0</v>
      </c>
      <c r="E19" s="56">
        <f>blad1!L38</f>
        <v>0</v>
      </c>
    </row>
    <row r="20" spans="1:5" x14ac:dyDescent="0.25">
      <c r="A20" s="41">
        <f>blad1!A39</f>
        <v>18</v>
      </c>
      <c r="B20" s="55">
        <f>blad1!B39</f>
        <v>0</v>
      </c>
      <c r="C20" s="9">
        <f>blad1!J39</f>
        <v>0</v>
      </c>
      <c r="D20" s="9">
        <f>blad1!K39</f>
        <v>0</v>
      </c>
      <c r="E20" s="56">
        <f>blad1!L39</f>
        <v>0</v>
      </c>
    </row>
    <row r="21" spans="1:5" x14ac:dyDescent="0.25">
      <c r="A21" s="41">
        <f>blad1!A40</f>
        <v>19</v>
      </c>
      <c r="B21" s="55">
        <f>blad1!B40</f>
        <v>0</v>
      </c>
      <c r="C21" s="9">
        <f>blad1!J40</f>
        <v>0</v>
      </c>
      <c r="D21" s="9">
        <f>blad1!K40</f>
        <v>0</v>
      </c>
      <c r="E21" s="56">
        <f>blad1!L40</f>
        <v>0</v>
      </c>
    </row>
    <row r="22" spans="1:5" x14ac:dyDescent="0.25">
      <c r="A22" s="41">
        <f>blad1!A41</f>
        <v>20</v>
      </c>
      <c r="B22" s="55">
        <f>blad1!B41</f>
        <v>0</v>
      </c>
      <c r="C22" s="9">
        <f>blad1!J41</f>
        <v>0</v>
      </c>
      <c r="D22" s="9">
        <f>blad1!K41</f>
        <v>0</v>
      </c>
      <c r="E22" s="56">
        <f>blad1!L41</f>
        <v>0</v>
      </c>
    </row>
    <row r="23" spans="1:5" x14ac:dyDescent="0.25">
      <c r="A23" s="41">
        <f>blad1!A42</f>
        <v>21</v>
      </c>
      <c r="B23" s="55">
        <f>blad1!B42</f>
        <v>0</v>
      </c>
      <c r="C23" s="9">
        <f>blad1!J42</f>
        <v>0</v>
      </c>
      <c r="D23" s="9">
        <f>blad1!K42</f>
        <v>0</v>
      </c>
      <c r="E23" s="56">
        <f>blad1!L42</f>
        <v>0</v>
      </c>
    </row>
    <row r="24" spans="1:5" x14ac:dyDescent="0.25">
      <c r="A24" s="41">
        <f>blad1!A43</f>
        <v>22</v>
      </c>
      <c r="B24" s="55">
        <f>blad1!B43</f>
        <v>0</v>
      </c>
      <c r="C24" s="9">
        <f>blad1!J43</f>
        <v>0</v>
      </c>
      <c r="D24" s="9">
        <f>blad1!K43</f>
        <v>0</v>
      </c>
      <c r="E24" s="56">
        <f>blad1!L43</f>
        <v>0</v>
      </c>
    </row>
    <row r="25" spans="1:5" x14ac:dyDescent="0.25">
      <c r="A25" s="41">
        <f>blad1!A44</f>
        <v>23</v>
      </c>
      <c r="B25" s="55">
        <f>blad1!B44</f>
        <v>0</v>
      </c>
      <c r="C25" s="9">
        <f>blad1!J44</f>
        <v>0</v>
      </c>
      <c r="D25" s="9">
        <f>blad1!K44</f>
        <v>0</v>
      </c>
      <c r="E25" s="56">
        <f>blad1!L44</f>
        <v>0</v>
      </c>
    </row>
    <row r="26" spans="1:5" x14ac:dyDescent="0.25">
      <c r="A26" s="41">
        <f>blad1!A45</f>
        <v>24</v>
      </c>
      <c r="B26" s="55">
        <f>blad1!B45</f>
        <v>0</v>
      </c>
      <c r="C26" s="9">
        <f>blad1!J45</f>
        <v>0</v>
      </c>
      <c r="D26" s="9">
        <f>blad1!K45</f>
        <v>0</v>
      </c>
      <c r="E26" s="56">
        <f>blad1!L45</f>
        <v>0</v>
      </c>
    </row>
    <row r="27" spans="1:5" x14ac:dyDescent="0.25">
      <c r="A27" s="41">
        <f>blad1!A46</f>
        <v>25</v>
      </c>
      <c r="B27" s="55">
        <f>blad1!B46</f>
        <v>0</v>
      </c>
      <c r="C27" s="9">
        <f>blad1!J46</f>
        <v>0</v>
      </c>
      <c r="D27" s="9">
        <f>blad1!K46</f>
        <v>0</v>
      </c>
      <c r="E27" s="56">
        <f>blad1!L46</f>
        <v>0</v>
      </c>
    </row>
    <row r="28" spans="1:5" x14ac:dyDescent="0.25">
      <c r="A28" s="41">
        <f>blad1!N22</f>
        <v>26</v>
      </c>
      <c r="B28" s="55">
        <f>blad1!O22</f>
        <v>0</v>
      </c>
      <c r="C28" s="9">
        <f>blad1!W22</f>
        <v>0</v>
      </c>
      <c r="D28" s="9">
        <f>blad1!X22</f>
        <v>0</v>
      </c>
      <c r="E28" s="56">
        <f>blad1!Y22</f>
        <v>0</v>
      </c>
    </row>
    <row r="29" spans="1:5" x14ac:dyDescent="0.25">
      <c r="A29" s="41">
        <f>blad1!N23</f>
        <v>27</v>
      </c>
      <c r="B29" s="55">
        <f>blad1!O23</f>
        <v>0</v>
      </c>
      <c r="C29" s="9">
        <f>blad1!W23</f>
        <v>0</v>
      </c>
      <c r="D29" s="9">
        <f>blad1!X23</f>
        <v>0</v>
      </c>
      <c r="E29" s="56">
        <f>blad1!Y23</f>
        <v>0</v>
      </c>
    </row>
    <row r="30" spans="1:5" x14ac:dyDescent="0.25">
      <c r="A30" s="41">
        <f>blad1!N24</f>
        <v>28</v>
      </c>
      <c r="B30" s="55">
        <f>blad1!O24</f>
        <v>0</v>
      </c>
      <c r="C30" s="9">
        <f>blad1!W24</f>
        <v>0</v>
      </c>
      <c r="D30" s="9">
        <f>blad1!X24</f>
        <v>0</v>
      </c>
      <c r="E30" s="56">
        <f>blad1!Y24</f>
        <v>0</v>
      </c>
    </row>
    <row r="31" spans="1:5" x14ac:dyDescent="0.25">
      <c r="A31" s="41">
        <f>blad1!N25</f>
        <v>29</v>
      </c>
      <c r="B31" s="55">
        <f>blad1!O25</f>
        <v>0</v>
      </c>
      <c r="C31" s="9">
        <f>blad1!W25</f>
        <v>0</v>
      </c>
      <c r="D31" s="9">
        <f>blad1!X25</f>
        <v>0</v>
      </c>
      <c r="E31" s="56">
        <f>blad1!Y25</f>
        <v>0</v>
      </c>
    </row>
    <row r="32" spans="1:5" x14ac:dyDescent="0.25">
      <c r="A32" s="41">
        <f>blad1!N26</f>
        <v>30</v>
      </c>
      <c r="B32" s="55">
        <f>blad1!O26</f>
        <v>0</v>
      </c>
      <c r="C32" s="9">
        <f>blad1!W26</f>
        <v>0</v>
      </c>
      <c r="D32" s="9">
        <f>blad1!X26</f>
        <v>0</v>
      </c>
      <c r="E32" s="56">
        <f>blad1!Y26</f>
        <v>0</v>
      </c>
    </row>
    <row r="33" spans="1:5" x14ac:dyDescent="0.25">
      <c r="A33" s="41">
        <f>blad1!N27</f>
        <v>31</v>
      </c>
      <c r="B33" s="55">
        <f>blad1!O27</f>
        <v>0</v>
      </c>
      <c r="C33" s="9">
        <f>blad1!W27</f>
        <v>0</v>
      </c>
      <c r="D33" s="9">
        <f>blad1!X27</f>
        <v>0</v>
      </c>
      <c r="E33" s="56">
        <f>blad1!Y27</f>
        <v>0</v>
      </c>
    </row>
    <row r="34" spans="1:5" x14ac:dyDescent="0.25">
      <c r="A34" s="41">
        <f>blad1!N28</f>
        <v>32</v>
      </c>
      <c r="B34" s="55">
        <f>blad1!O28</f>
        <v>0</v>
      </c>
      <c r="C34" s="9">
        <f>blad1!W28</f>
        <v>0</v>
      </c>
      <c r="D34" s="9">
        <f>blad1!X28</f>
        <v>0</v>
      </c>
      <c r="E34" s="56">
        <f>blad1!Y28</f>
        <v>0</v>
      </c>
    </row>
    <row r="35" spans="1:5" x14ac:dyDescent="0.25">
      <c r="A35" s="41">
        <f>blad1!N29</f>
        <v>33</v>
      </c>
      <c r="B35" s="55">
        <f>blad1!O29</f>
        <v>0</v>
      </c>
      <c r="C35" s="9">
        <f>blad1!W29</f>
        <v>0</v>
      </c>
      <c r="D35" s="9">
        <f>blad1!X29</f>
        <v>0</v>
      </c>
      <c r="E35" s="56">
        <f>blad1!Y29</f>
        <v>0</v>
      </c>
    </row>
    <row r="36" spans="1:5" x14ac:dyDescent="0.25">
      <c r="A36" s="41">
        <f>blad1!N30</f>
        <v>34</v>
      </c>
      <c r="B36" s="55">
        <f>blad1!O30</f>
        <v>0</v>
      </c>
      <c r="C36" s="9">
        <f>blad1!W30</f>
        <v>0</v>
      </c>
      <c r="D36" s="9">
        <f>blad1!X30</f>
        <v>0</v>
      </c>
      <c r="E36" s="56">
        <f>blad1!Y30</f>
        <v>0</v>
      </c>
    </row>
    <row r="37" spans="1:5" x14ac:dyDescent="0.25">
      <c r="A37" s="41">
        <f>blad1!N31</f>
        <v>35</v>
      </c>
      <c r="B37" s="55">
        <f>blad1!O31</f>
        <v>0</v>
      </c>
      <c r="C37" s="9">
        <f>blad1!W31</f>
        <v>0</v>
      </c>
      <c r="D37" s="9">
        <f>blad1!X31</f>
        <v>0</v>
      </c>
      <c r="E37" s="56">
        <f>blad1!Y31</f>
        <v>0</v>
      </c>
    </row>
    <row r="38" spans="1:5" x14ac:dyDescent="0.25">
      <c r="A38" s="41">
        <f>blad1!N32</f>
        <v>36</v>
      </c>
      <c r="B38" s="55">
        <f>blad1!O32</f>
        <v>0</v>
      </c>
      <c r="C38" s="9">
        <f>blad1!W32</f>
        <v>0</v>
      </c>
      <c r="D38" s="9">
        <f>blad1!X32</f>
        <v>0</v>
      </c>
      <c r="E38" s="56">
        <f>blad1!Y32</f>
        <v>0</v>
      </c>
    </row>
    <row r="39" spans="1:5" x14ac:dyDescent="0.25">
      <c r="A39" s="41">
        <f>blad1!N33</f>
        <v>37</v>
      </c>
      <c r="B39" s="55">
        <f>blad1!O33</f>
        <v>0</v>
      </c>
      <c r="C39" s="9">
        <f>blad1!W33</f>
        <v>0</v>
      </c>
      <c r="D39" s="9">
        <f>blad1!X33</f>
        <v>0</v>
      </c>
      <c r="E39" s="56">
        <f>blad1!Y33</f>
        <v>0</v>
      </c>
    </row>
    <row r="40" spans="1:5" x14ac:dyDescent="0.25">
      <c r="A40" s="41">
        <f>blad1!N34</f>
        <v>38</v>
      </c>
      <c r="B40" s="55">
        <f>blad1!O34</f>
        <v>0</v>
      </c>
      <c r="C40" s="9">
        <f>blad1!W34</f>
        <v>0</v>
      </c>
      <c r="D40" s="9">
        <f>blad1!X34</f>
        <v>0</v>
      </c>
      <c r="E40" s="56">
        <f>blad1!Y34</f>
        <v>0</v>
      </c>
    </row>
    <row r="41" spans="1:5" x14ac:dyDescent="0.25">
      <c r="A41" s="41">
        <f>blad1!N35</f>
        <v>39</v>
      </c>
      <c r="B41" s="55">
        <f>blad1!O35</f>
        <v>0</v>
      </c>
      <c r="C41" s="9">
        <f>blad1!W35</f>
        <v>0</v>
      </c>
      <c r="D41" s="9">
        <f>blad1!X35</f>
        <v>0</v>
      </c>
      <c r="E41" s="56">
        <f>blad1!Y35</f>
        <v>0</v>
      </c>
    </row>
    <row r="42" spans="1:5" x14ac:dyDescent="0.25">
      <c r="A42" s="41">
        <f>blad1!N36</f>
        <v>40</v>
      </c>
      <c r="B42" s="55">
        <f>blad1!O36</f>
        <v>0</v>
      </c>
      <c r="C42" s="9">
        <f>blad1!W36</f>
        <v>0</v>
      </c>
      <c r="D42" s="9">
        <f>blad1!X36</f>
        <v>0</v>
      </c>
      <c r="E42" s="56">
        <f>blad1!Y36</f>
        <v>0</v>
      </c>
    </row>
    <row r="43" spans="1:5" x14ac:dyDescent="0.25">
      <c r="A43" s="41">
        <f>blad1!N37</f>
        <v>41</v>
      </c>
      <c r="B43" s="55">
        <f>blad1!O37</f>
        <v>0</v>
      </c>
      <c r="C43" s="9">
        <f>blad1!W37</f>
        <v>0</v>
      </c>
      <c r="D43" s="9">
        <f>blad1!X37</f>
        <v>0</v>
      </c>
      <c r="E43" s="56">
        <f>blad1!Y37</f>
        <v>0</v>
      </c>
    </row>
    <row r="44" spans="1:5" x14ac:dyDescent="0.25">
      <c r="A44" s="41">
        <f>blad1!N38</f>
        <v>42</v>
      </c>
      <c r="B44" s="55">
        <f>blad1!O38</f>
        <v>0</v>
      </c>
      <c r="C44" s="9">
        <f>blad1!W38</f>
        <v>0</v>
      </c>
      <c r="D44" s="9">
        <f>blad1!X38</f>
        <v>0</v>
      </c>
      <c r="E44" s="56">
        <f>blad1!Y38</f>
        <v>0</v>
      </c>
    </row>
    <row r="45" spans="1:5" x14ac:dyDescent="0.25">
      <c r="A45" s="41">
        <f>blad1!N39</f>
        <v>43</v>
      </c>
      <c r="B45" s="55">
        <f>blad1!O39</f>
        <v>0</v>
      </c>
      <c r="C45" s="9">
        <f>blad1!W39</f>
        <v>0</v>
      </c>
      <c r="D45" s="9">
        <f>blad1!X39</f>
        <v>0</v>
      </c>
      <c r="E45" s="56">
        <f>blad1!Y39</f>
        <v>0</v>
      </c>
    </row>
    <row r="46" spans="1:5" x14ac:dyDescent="0.25">
      <c r="A46" s="41">
        <f>blad1!N40</f>
        <v>44</v>
      </c>
      <c r="B46" s="55">
        <f>blad1!O40</f>
        <v>0</v>
      </c>
      <c r="C46" s="9">
        <f>blad1!W40</f>
        <v>0</v>
      </c>
      <c r="D46" s="9">
        <f>blad1!X40</f>
        <v>0</v>
      </c>
      <c r="E46" s="56">
        <f>blad1!Y40</f>
        <v>0</v>
      </c>
    </row>
    <row r="47" spans="1:5" x14ac:dyDescent="0.25">
      <c r="A47" s="41">
        <f>blad1!N41</f>
        <v>45</v>
      </c>
      <c r="B47" s="55">
        <f>blad1!O41</f>
        <v>0</v>
      </c>
      <c r="C47" s="9">
        <f>blad1!W41</f>
        <v>0</v>
      </c>
      <c r="D47" s="9">
        <f>blad1!X41</f>
        <v>0</v>
      </c>
      <c r="E47" s="56">
        <f>blad1!Y41</f>
        <v>0</v>
      </c>
    </row>
    <row r="48" spans="1:5" x14ac:dyDescent="0.25">
      <c r="A48" s="41">
        <f>blad1!N42</f>
        <v>46</v>
      </c>
      <c r="B48" s="55">
        <f>blad1!O42</f>
        <v>0</v>
      </c>
      <c r="C48" s="9">
        <f>blad1!W42</f>
        <v>0</v>
      </c>
      <c r="D48" s="9">
        <f>blad1!X42</f>
        <v>0</v>
      </c>
      <c r="E48" s="56">
        <f>blad1!Y42</f>
        <v>0</v>
      </c>
    </row>
    <row r="49" spans="1:32" x14ac:dyDescent="0.25">
      <c r="A49" s="41">
        <f>blad1!N43</f>
        <v>47</v>
      </c>
      <c r="B49" s="55">
        <f>blad1!O43</f>
        <v>0</v>
      </c>
      <c r="C49" s="9">
        <f>blad1!W43</f>
        <v>0</v>
      </c>
      <c r="D49" s="9">
        <f>blad1!X43</f>
        <v>0</v>
      </c>
      <c r="E49" s="56">
        <f>blad1!Y43</f>
        <v>0</v>
      </c>
    </row>
    <row r="50" spans="1:32" x14ac:dyDescent="0.25">
      <c r="A50" s="41">
        <f>blad1!N44</f>
        <v>48</v>
      </c>
      <c r="B50" s="55">
        <f>blad1!O44</f>
        <v>0</v>
      </c>
      <c r="C50" s="9">
        <f>blad1!W44</f>
        <v>0</v>
      </c>
      <c r="D50" s="9">
        <f>blad1!X44</f>
        <v>0</v>
      </c>
      <c r="E50" s="56">
        <f>blad1!Y44</f>
        <v>0</v>
      </c>
    </row>
    <row r="51" spans="1:32" x14ac:dyDescent="0.25">
      <c r="A51" s="41">
        <f>blad1!N45</f>
        <v>49</v>
      </c>
      <c r="B51" s="55">
        <f>blad1!O45</f>
        <v>0</v>
      </c>
      <c r="C51" s="9">
        <f>blad1!W45</f>
        <v>0</v>
      </c>
      <c r="D51" s="9">
        <f>blad1!X45</f>
        <v>0</v>
      </c>
      <c r="E51" s="56">
        <f>blad1!Y45</f>
        <v>0</v>
      </c>
    </row>
    <row r="52" spans="1:32" x14ac:dyDescent="0.25">
      <c r="A52" s="41">
        <f>blad1!N46</f>
        <v>50</v>
      </c>
      <c r="B52" s="55">
        <f>blad1!O46</f>
        <v>0</v>
      </c>
      <c r="C52" s="9">
        <f>blad1!W46</f>
        <v>0</v>
      </c>
      <c r="D52" s="9">
        <f>blad1!X46</f>
        <v>0</v>
      </c>
      <c r="E52" s="56">
        <f>blad1!Y46</f>
        <v>0</v>
      </c>
    </row>
    <row r="53" spans="1:32" x14ac:dyDescent="0.25">
      <c r="A53" s="9"/>
      <c r="B53" s="55"/>
      <c r="C53" s="9"/>
      <c r="D53" s="9"/>
      <c r="E53" s="9"/>
    </row>
    <row r="54" spans="1:32" x14ac:dyDescent="0.25">
      <c r="A54" s="9"/>
      <c r="B54" s="55"/>
      <c r="C54" s="9"/>
      <c r="D54" s="9"/>
      <c r="E54" s="9"/>
    </row>
    <row r="55" spans="1:32" x14ac:dyDescent="0.25">
      <c r="A55" s="11" t="str">
        <f>blad2!U1</f>
        <v>Blad 2</v>
      </c>
      <c r="B55" s="55" t="s">
        <v>16</v>
      </c>
      <c r="C55" s="9" t="s">
        <v>85</v>
      </c>
      <c r="D55" s="9" t="s">
        <v>86</v>
      </c>
      <c r="E55" s="9" t="s">
        <v>87</v>
      </c>
    </row>
    <row r="56" spans="1:32" x14ac:dyDescent="0.25">
      <c r="A56" s="41">
        <f>blad2!A22</f>
        <v>51</v>
      </c>
      <c r="B56" s="55">
        <f>blad2!B22</f>
        <v>0</v>
      </c>
      <c r="C56" s="9">
        <f>blad2!J22</f>
        <v>0</v>
      </c>
      <c r="D56" s="9">
        <f>blad2!K22</f>
        <v>0</v>
      </c>
      <c r="E56" s="56">
        <f>blad2!L22</f>
        <v>0</v>
      </c>
      <c r="G56" s="47"/>
      <c r="H56" s="47"/>
      <c r="I56" s="47">
        <v>1</v>
      </c>
      <c r="J56" s="57">
        <f>COUNTIF($D$56:$D$105,1)</f>
        <v>0</v>
      </c>
      <c r="K56" s="47"/>
      <c r="L56" s="47">
        <v>11</v>
      </c>
      <c r="M56" s="57">
        <f>COUNTIF($D$56:$D$105,11)</f>
        <v>0</v>
      </c>
      <c r="N56" s="47"/>
      <c r="O56" s="47">
        <v>21</v>
      </c>
      <c r="P56" s="57">
        <f>COUNTIF($D$56:$D$105,21)</f>
        <v>0</v>
      </c>
      <c r="Q56" s="47"/>
      <c r="R56" s="47">
        <v>31</v>
      </c>
      <c r="S56" s="57">
        <f>COUNTIF($D$56:$D$105,31)</f>
        <v>0</v>
      </c>
      <c r="T56" s="47"/>
      <c r="U56" s="47">
        <v>41</v>
      </c>
      <c r="V56" s="57">
        <f>COUNTIF($D$56:$D$105,41)</f>
        <v>0</v>
      </c>
      <c r="W56" s="47"/>
      <c r="X56" s="47">
        <v>51</v>
      </c>
      <c r="Y56" s="57">
        <f>COUNTIF($D$56:$D$105,51)</f>
        <v>0</v>
      </c>
      <c r="Z56" s="47"/>
      <c r="AA56" s="47">
        <v>61</v>
      </c>
      <c r="AB56" s="57">
        <f>COUNTIF($D$56:$D$105,61)</f>
        <v>0</v>
      </c>
      <c r="AC56" s="47"/>
      <c r="AF56" s="47"/>
    </row>
    <row r="57" spans="1:32" x14ac:dyDescent="0.25">
      <c r="A57" s="41">
        <f>blad2!A23</f>
        <v>52</v>
      </c>
      <c r="B57" s="55">
        <f>blad2!B23</f>
        <v>0</v>
      </c>
      <c r="C57" s="9">
        <f>blad2!J23</f>
        <v>0</v>
      </c>
      <c r="D57" s="9">
        <f>blad2!K23</f>
        <v>0</v>
      </c>
      <c r="E57" s="56">
        <f>blad2!L23</f>
        <v>0</v>
      </c>
      <c r="G57" s="47"/>
      <c r="H57" s="47"/>
      <c r="I57" s="47">
        <v>2</v>
      </c>
      <c r="J57" s="57">
        <f>COUNTIF($D$56:$D$105,2)</f>
        <v>0</v>
      </c>
      <c r="K57" s="47"/>
      <c r="L57" s="47">
        <v>12</v>
      </c>
      <c r="M57" s="57">
        <f>COUNTIF($D$56:$D$105,12)</f>
        <v>0</v>
      </c>
      <c r="N57" s="47"/>
      <c r="O57" s="47">
        <v>22</v>
      </c>
      <c r="P57" s="57">
        <f>COUNTIF($D$56:$D$105,22)</f>
        <v>0</v>
      </c>
      <c r="Q57" s="47"/>
      <c r="R57" s="47">
        <v>32</v>
      </c>
      <c r="S57" s="57">
        <f>COUNTIF($D$56:$D$105,32)</f>
        <v>0</v>
      </c>
      <c r="T57" s="47"/>
      <c r="U57" s="47">
        <v>42</v>
      </c>
      <c r="V57" s="57">
        <f>COUNTIF($D$56:$D$105,42)</f>
        <v>0</v>
      </c>
      <c r="W57" s="47"/>
      <c r="X57" s="47">
        <v>52</v>
      </c>
      <c r="Y57" s="57">
        <f>COUNTIF($D$56:$D$105,52)</f>
        <v>0</v>
      </c>
      <c r="Z57" s="47"/>
      <c r="AA57" s="47">
        <v>62</v>
      </c>
      <c r="AB57" s="57">
        <f>COUNTIF($D$56:$D$105,62)</f>
        <v>0</v>
      </c>
      <c r="AC57" s="47"/>
      <c r="AF57" s="47"/>
    </row>
    <row r="58" spans="1:32" x14ac:dyDescent="0.25">
      <c r="A58" s="41">
        <f>blad2!A24</f>
        <v>53</v>
      </c>
      <c r="B58" s="55">
        <f>blad2!B24</f>
        <v>0</v>
      </c>
      <c r="C58" s="9">
        <f>blad2!J24</f>
        <v>0</v>
      </c>
      <c r="D58" s="9">
        <f>blad2!K24</f>
        <v>0</v>
      </c>
      <c r="E58" s="56">
        <f>blad2!L24</f>
        <v>0</v>
      </c>
      <c r="G58" s="47"/>
      <c r="H58" s="47"/>
      <c r="I58" s="47">
        <v>3</v>
      </c>
      <c r="J58" s="57">
        <f>COUNTIF($D$56:$D$105,3)</f>
        <v>0</v>
      </c>
      <c r="K58" s="47"/>
      <c r="L58" s="47">
        <v>13</v>
      </c>
      <c r="M58" s="57">
        <f>COUNTIF($D$56:$D$105,13)</f>
        <v>0</v>
      </c>
      <c r="N58" s="47"/>
      <c r="O58" s="47">
        <v>23</v>
      </c>
      <c r="P58" s="57">
        <f>COUNTIF($D$56:$D$105,23)</f>
        <v>0</v>
      </c>
      <c r="Q58" s="47"/>
      <c r="R58" s="47">
        <v>33</v>
      </c>
      <c r="S58" s="57">
        <f>COUNTIF($D$56:$D$105,33)</f>
        <v>0</v>
      </c>
      <c r="T58" s="47"/>
      <c r="U58" s="47">
        <v>43</v>
      </c>
      <c r="V58" s="57">
        <f>COUNTIF($D$56:$D$105,43)</f>
        <v>0</v>
      </c>
      <c r="W58" s="47"/>
      <c r="X58" s="47">
        <v>53</v>
      </c>
      <c r="Y58" s="57">
        <f>COUNTIF($D$56:$D$105,53)</f>
        <v>0</v>
      </c>
      <c r="Z58" s="47"/>
      <c r="AC58" s="47"/>
      <c r="AF58" s="47"/>
    </row>
    <row r="59" spans="1:32" x14ac:dyDescent="0.25">
      <c r="A59" s="41">
        <f>blad2!A25</f>
        <v>54</v>
      </c>
      <c r="B59" s="55">
        <f>blad2!B25</f>
        <v>0</v>
      </c>
      <c r="C59" s="9">
        <f>blad2!J25</f>
        <v>0</v>
      </c>
      <c r="D59" s="9">
        <f>blad2!K25</f>
        <v>0</v>
      </c>
      <c r="E59" s="56">
        <f>blad2!L25</f>
        <v>0</v>
      </c>
      <c r="G59" s="47"/>
      <c r="H59" s="47"/>
      <c r="I59" s="47">
        <v>4</v>
      </c>
      <c r="J59" s="57">
        <f>COUNTIF($D$56:$D$105,4)</f>
        <v>0</v>
      </c>
      <c r="K59" s="47"/>
      <c r="L59" s="47">
        <v>14</v>
      </c>
      <c r="M59" s="57">
        <f>COUNTIF($D$56:$D$105,14)</f>
        <v>0</v>
      </c>
      <c r="N59" s="47"/>
      <c r="O59" s="47">
        <v>24</v>
      </c>
      <c r="P59" s="57">
        <f>COUNTIF($D$56:$D$105,24)</f>
        <v>0</v>
      </c>
      <c r="Q59" s="47"/>
      <c r="R59" s="47">
        <v>34</v>
      </c>
      <c r="S59" s="57">
        <f>COUNTIF($D$56:$D$105,34)</f>
        <v>0</v>
      </c>
      <c r="T59" s="47"/>
      <c r="U59" s="47">
        <v>44</v>
      </c>
      <c r="V59" s="57">
        <f>COUNTIF($D$56:$D$105,44)</f>
        <v>0</v>
      </c>
      <c r="W59" s="47"/>
      <c r="X59" s="47">
        <v>54</v>
      </c>
      <c r="Y59" s="57">
        <f>COUNTIF($D$56:$D$105,54)</f>
        <v>0</v>
      </c>
      <c r="Z59" s="47"/>
      <c r="AC59" s="47"/>
      <c r="AF59" s="47"/>
    </row>
    <row r="60" spans="1:32" x14ac:dyDescent="0.25">
      <c r="A60" s="41">
        <f>blad2!A26</f>
        <v>55</v>
      </c>
      <c r="B60" s="55">
        <f>blad2!B26</f>
        <v>0</v>
      </c>
      <c r="C60" s="9">
        <f>blad2!J26</f>
        <v>0</v>
      </c>
      <c r="D60" s="9">
        <f>blad2!K26</f>
        <v>0</v>
      </c>
      <c r="E60" s="56">
        <f>blad2!L26</f>
        <v>0</v>
      </c>
      <c r="G60" s="47"/>
      <c r="H60" s="47"/>
      <c r="I60" s="47">
        <v>5</v>
      </c>
      <c r="J60" s="57">
        <f>COUNTIF($D$56:$D$105,5)</f>
        <v>0</v>
      </c>
      <c r="K60" s="47"/>
      <c r="L60" s="47">
        <v>15</v>
      </c>
      <c r="M60" s="57">
        <f>COUNTIF($D$56:$D$105,15)</f>
        <v>0</v>
      </c>
      <c r="N60" s="47"/>
      <c r="O60" s="47">
        <v>25</v>
      </c>
      <c r="P60" s="57">
        <f>COUNTIF($D$56:$D$105,25)</f>
        <v>0</v>
      </c>
      <c r="Q60" s="47"/>
      <c r="R60" s="47">
        <v>35</v>
      </c>
      <c r="S60" s="57">
        <f>COUNTIF($D$56:$D$105,35)</f>
        <v>0</v>
      </c>
      <c r="T60" s="47"/>
      <c r="U60" s="47">
        <v>45</v>
      </c>
      <c r="V60" s="57">
        <f>COUNTIF($D$56:$D$105,45)</f>
        <v>0</v>
      </c>
      <c r="W60" s="47"/>
      <c r="X60" s="47">
        <v>55</v>
      </c>
      <c r="Y60" s="57">
        <f>COUNTIF($D$56:$D$105,55)</f>
        <v>0</v>
      </c>
      <c r="Z60" s="47"/>
      <c r="AC60" s="47"/>
      <c r="AF60" s="47"/>
    </row>
    <row r="61" spans="1:32" x14ac:dyDescent="0.25">
      <c r="A61" s="41">
        <f>blad2!A27</f>
        <v>56</v>
      </c>
      <c r="B61" s="55">
        <f>blad2!B27</f>
        <v>0</v>
      </c>
      <c r="C61" s="9">
        <f>blad2!J27</f>
        <v>0</v>
      </c>
      <c r="D61" s="9">
        <f>blad2!K27</f>
        <v>0</v>
      </c>
      <c r="E61" s="56">
        <f>blad2!L27</f>
        <v>0</v>
      </c>
      <c r="G61" s="47"/>
      <c r="H61" s="47"/>
      <c r="I61" s="47">
        <v>6</v>
      </c>
      <c r="J61" s="57">
        <f>COUNTIF($D$56:$D$105,6)</f>
        <v>0</v>
      </c>
      <c r="K61" s="47"/>
      <c r="L61" s="47">
        <v>16</v>
      </c>
      <c r="M61" s="57">
        <f>COUNTIF($D$56:$D$105,16)</f>
        <v>0</v>
      </c>
      <c r="N61" s="47"/>
      <c r="O61" s="47">
        <v>26</v>
      </c>
      <c r="P61" s="57">
        <f>COUNTIF($D$56:$D$105,26)</f>
        <v>0</v>
      </c>
      <c r="Q61" s="47"/>
      <c r="R61" s="47">
        <v>36</v>
      </c>
      <c r="S61" s="57">
        <f>COUNTIF($D$56:$D$105,36)</f>
        <v>0</v>
      </c>
      <c r="T61" s="47"/>
      <c r="U61" s="47">
        <v>46</v>
      </c>
      <c r="V61" s="57">
        <f>COUNTIF($D$56:$D$105,46)</f>
        <v>0</v>
      </c>
      <c r="W61" s="47"/>
      <c r="X61" s="47">
        <v>56</v>
      </c>
      <c r="Y61" s="57">
        <f>COUNTIF($D$56:$D$105,56)</f>
        <v>0</v>
      </c>
      <c r="Z61" s="47"/>
      <c r="AC61" s="47"/>
      <c r="AF61" s="47"/>
    </row>
    <row r="62" spans="1:32" x14ac:dyDescent="0.25">
      <c r="A62" s="41">
        <f>blad2!A28</f>
        <v>57</v>
      </c>
      <c r="B62" s="55">
        <f>blad2!B28</f>
        <v>0</v>
      </c>
      <c r="C62" s="9">
        <f>blad2!J28</f>
        <v>0</v>
      </c>
      <c r="D62" s="9">
        <f>blad2!K28</f>
        <v>0</v>
      </c>
      <c r="E62" s="56">
        <f>blad2!L28</f>
        <v>0</v>
      </c>
      <c r="I62" s="47">
        <v>7</v>
      </c>
      <c r="J62" s="57">
        <f>COUNTIF($D$56:$D$105,7)</f>
        <v>0</v>
      </c>
      <c r="L62" s="47">
        <v>17</v>
      </c>
      <c r="M62" s="57">
        <f>COUNTIF($D$56:$D$105,17)</f>
        <v>0</v>
      </c>
      <c r="O62" s="47">
        <v>27</v>
      </c>
      <c r="P62" s="57">
        <f>COUNTIF($D$56:$D$105,27)</f>
        <v>0</v>
      </c>
      <c r="R62" s="47">
        <v>37</v>
      </c>
      <c r="S62" s="57">
        <f>COUNTIF($D$56:$D$105,37)</f>
        <v>0</v>
      </c>
      <c r="U62" s="47">
        <v>47</v>
      </c>
      <c r="V62" s="57">
        <f>COUNTIF($D$56:$D$105,47)</f>
        <v>0</v>
      </c>
      <c r="X62" s="47">
        <v>57</v>
      </c>
      <c r="Y62" s="57">
        <f>COUNTIF($D$56:$D$105,57)</f>
        <v>0</v>
      </c>
    </row>
    <row r="63" spans="1:32" x14ac:dyDescent="0.25">
      <c r="A63" s="41">
        <f>blad2!A29</f>
        <v>58</v>
      </c>
      <c r="B63" s="55">
        <f>blad2!B29</f>
        <v>0</v>
      </c>
      <c r="C63" s="9">
        <f>blad2!J29</f>
        <v>0</v>
      </c>
      <c r="D63" s="9">
        <f>blad2!K29</f>
        <v>0</v>
      </c>
      <c r="E63" s="56">
        <f>blad2!L29</f>
        <v>0</v>
      </c>
      <c r="I63" s="47">
        <v>8</v>
      </c>
      <c r="J63" s="57">
        <f>COUNTIF($D$56:$D$105,8)</f>
        <v>0</v>
      </c>
      <c r="L63" s="47">
        <v>18</v>
      </c>
      <c r="M63" s="57">
        <f>COUNTIF($D$56:$D$105,18)</f>
        <v>0</v>
      </c>
      <c r="O63" s="47">
        <v>28</v>
      </c>
      <c r="P63" s="57">
        <f>COUNTIF($D$56:$D$105,28)</f>
        <v>0</v>
      </c>
      <c r="R63" s="47">
        <v>38</v>
      </c>
      <c r="S63" s="57">
        <f>COUNTIF($D$56:$D$105,38)</f>
        <v>0</v>
      </c>
      <c r="U63" s="47">
        <v>48</v>
      </c>
      <c r="V63" s="57">
        <f>COUNTIF($D$56:$D$105,48)</f>
        <v>0</v>
      </c>
      <c r="X63" s="47">
        <v>58</v>
      </c>
      <c r="Y63" s="57">
        <f>COUNTIF($D$56:$D$105,58)</f>
        <v>0</v>
      </c>
    </row>
    <row r="64" spans="1:32" x14ac:dyDescent="0.25">
      <c r="A64" s="41">
        <f>blad2!A30</f>
        <v>59</v>
      </c>
      <c r="B64" s="55">
        <f>blad2!B30</f>
        <v>0</v>
      </c>
      <c r="C64" s="9">
        <f>blad2!J30</f>
        <v>0</v>
      </c>
      <c r="D64" s="9">
        <f>blad2!K30</f>
        <v>0</v>
      </c>
      <c r="E64" s="56">
        <f>blad2!L30</f>
        <v>0</v>
      </c>
      <c r="I64" s="47">
        <v>9</v>
      </c>
      <c r="J64" s="57">
        <f>COUNTIF($D$56:$D$105,9)</f>
        <v>0</v>
      </c>
      <c r="L64" s="47">
        <v>19</v>
      </c>
      <c r="M64" s="57">
        <f>COUNTIF($D$56:$D$105,19)</f>
        <v>0</v>
      </c>
      <c r="O64" s="47">
        <v>29</v>
      </c>
      <c r="P64" s="57">
        <f>COUNTIF($D$56:$D$105,29)</f>
        <v>0</v>
      </c>
      <c r="R64" s="47">
        <v>39</v>
      </c>
      <c r="S64" s="57">
        <f>COUNTIF($D$56:$D$105,39)</f>
        <v>0</v>
      </c>
      <c r="U64" s="47">
        <v>49</v>
      </c>
      <c r="V64" s="57">
        <f>COUNTIF($D$56:$D$105,49)</f>
        <v>0</v>
      </c>
      <c r="X64" s="47">
        <v>59</v>
      </c>
      <c r="Y64" s="57">
        <f>COUNTIF($D$56:$D$105,59)</f>
        <v>0</v>
      </c>
    </row>
    <row r="65" spans="1:25" x14ac:dyDescent="0.25">
      <c r="A65" s="41">
        <f>blad2!A31</f>
        <v>60</v>
      </c>
      <c r="B65" s="55">
        <f>blad2!B31</f>
        <v>0</v>
      </c>
      <c r="C65" s="9">
        <f>blad2!J31</f>
        <v>0</v>
      </c>
      <c r="D65" s="9">
        <f>blad2!K31</f>
        <v>0</v>
      </c>
      <c r="E65" s="56">
        <f>blad2!L31</f>
        <v>0</v>
      </c>
      <c r="I65" s="47">
        <v>10</v>
      </c>
      <c r="J65" s="57">
        <f>COUNTIF($D$56:$D$105,10)</f>
        <v>0</v>
      </c>
      <c r="L65" s="47">
        <v>20</v>
      </c>
      <c r="M65" s="57">
        <f>COUNTIF($D$56:$D$105,20)</f>
        <v>0</v>
      </c>
      <c r="O65" s="47">
        <v>30</v>
      </c>
      <c r="P65" s="57">
        <f>COUNTIF($D$56:$D$105,30)</f>
        <v>0</v>
      </c>
      <c r="R65" s="47">
        <v>40</v>
      </c>
      <c r="S65" s="57">
        <f>COUNTIF($D$56:$D$105,40)</f>
        <v>0</v>
      </c>
      <c r="U65" s="47">
        <v>50</v>
      </c>
      <c r="V65" s="57">
        <f>COUNTIF($D$56:$D$105,50)</f>
        <v>0</v>
      </c>
      <c r="X65" s="47">
        <v>60</v>
      </c>
      <c r="Y65" s="57">
        <f>COUNTIF($D$56:$D$105,60)</f>
        <v>0</v>
      </c>
    </row>
    <row r="66" spans="1:25" x14ac:dyDescent="0.25">
      <c r="A66" s="41">
        <f>blad2!A32</f>
        <v>61</v>
      </c>
      <c r="B66" s="55">
        <f>blad2!B32</f>
        <v>0</v>
      </c>
      <c r="C66" s="9">
        <f>blad2!J32</f>
        <v>0</v>
      </c>
      <c r="D66" s="9">
        <f>blad2!K32</f>
        <v>0</v>
      </c>
      <c r="E66" s="56">
        <f>blad2!L32</f>
        <v>0</v>
      </c>
    </row>
    <row r="67" spans="1:25" x14ac:dyDescent="0.25">
      <c r="A67" s="41">
        <f>blad2!A33</f>
        <v>62</v>
      </c>
      <c r="B67" s="55">
        <f>blad2!B33</f>
        <v>0</v>
      </c>
      <c r="C67" s="9">
        <f>blad2!J33</f>
        <v>0</v>
      </c>
      <c r="D67" s="9">
        <f>blad2!K33</f>
        <v>0</v>
      </c>
      <c r="E67" s="56">
        <f>blad2!L33</f>
        <v>0</v>
      </c>
    </row>
    <row r="68" spans="1:25" x14ac:dyDescent="0.25">
      <c r="A68" s="41">
        <f>blad2!A34</f>
        <v>63</v>
      </c>
      <c r="B68" s="55">
        <f>blad2!B34</f>
        <v>0</v>
      </c>
      <c r="C68" s="9">
        <f>blad2!J34</f>
        <v>0</v>
      </c>
      <c r="D68" s="9">
        <f>blad2!K34</f>
        <v>0</v>
      </c>
      <c r="E68" s="56">
        <f>blad2!L34</f>
        <v>0</v>
      </c>
    </row>
    <row r="69" spans="1:25" x14ac:dyDescent="0.25">
      <c r="A69" s="41">
        <f>blad2!A35</f>
        <v>64</v>
      </c>
      <c r="B69" s="55">
        <f>blad2!B35</f>
        <v>0</v>
      </c>
      <c r="C69" s="9">
        <f>blad2!J35</f>
        <v>0</v>
      </c>
      <c r="D69" s="9">
        <f>blad2!K35</f>
        <v>0</v>
      </c>
      <c r="E69" s="56">
        <f>blad2!L35</f>
        <v>0</v>
      </c>
    </row>
    <row r="70" spans="1:25" x14ac:dyDescent="0.25">
      <c r="A70" s="41">
        <f>blad2!A36</f>
        <v>65</v>
      </c>
      <c r="B70" s="55">
        <f>blad2!B36</f>
        <v>0</v>
      </c>
      <c r="C70" s="9">
        <f>blad2!J36</f>
        <v>0</v>
      </c>
      <c r="D70" s="9">
        <f>blad2!K36</f>
        <v>0</v>
      </c>
      <c r="E70" s="56">
        <f>blad2!L36</f>
        <v>0</v>
      </c>
    </row>
    <row r="71" spans="1:25" x14ac:dyDescent="0.25">
      <c r="A71" s="41">
        <f>blad2!A37</f>
        <v>66</v>
      </c>
      <c r="B71" s="55">
        <f>blad2!B37</f>
        <v>0</v>
      </c>
      <c r="C71" s="9">
        <f>blad2!J37</f>
        <v>0</v>
      </c>
      <c r="D71" s="9">
        <f>blad2!K37</f>
        <v>0</v>
      </c>
      <c r="E71" s="56">
        <f>blad2!L37</f>
        <v>0</v>
      </c>
    </row>
    <row r="72" spans="1:25" x14ac:dyDescent="0.25">
      <c r="A72" s="41">
        <f>blad2!A38</f>
        <v>67</v>
      </c>
      <c r="B72" s="55">
        <f>blad2!B38</f>
        <v>0</v>
      </c>
      <c r="C72" s="9">
        <f>blad2!J38</f>
        <v>0</v>
      </c>
      <c r="D72" s="9">
        <f>blad2!K38</f>
        <v>0</v>
      </c>
      <c r="E72" s="56">
        <f>blad2!L38</f>
        <v>0</v>
      </c>
    </row>
    <row r="73" spans="1:25" x14ac:dyDescent="0.25">
      <c r="A73" s="41">
        <f>blad2!A39</f>
        <v>68</v>
      </c>
      <c r="B73" s="55">
        <f>blad2!B39</f>
        <v>0</v>
      </c>
      <c r="C73" s="9">
        <f>blad2!J39</f>
        <v>0</v>
      </c>
      <c r="D73" s="9">
        <f>blad2!K39</f>
        <v>0</v>
      </c>
      <c r="E73" s="56">
        <f>blad2!L39</f>
        <v>0</v>
      </c>
    </row>
    <row r="74" spans="1:25" x14ac:dyDescent="0.25">
      <c r="A74" s="41">
        <f>blad2!A40</f>
        <v>69</v>
      </c>
      <c r="B74" s="55">
        <f>blad2!B40</f>
        <v>0</v>
      </c>
      <c r="C74" s="9">
        <f>blad2!J40</f>
        <v>0</v>
      </c>
      <c r="D74" s="9">
        <f>blad2!K40</f>
        <v>0</v>
      </c>
      <c r="E74" s="56">
        <f>blad2!L40</f>
        <v>0</v>
      </c>
    </row>
    <row r="75" spans="1:25" x14ac:dyDescent="0.25">
      <c r="A75" s="41">
        <f>blad2!A41</f>
        <v>70</v>
      </c>
      <c r="B75" s="55">
        <f>blad2!B41</f>
        <v>0</v>
      </c>
      <c r="C75" s="9">
        <f>blad2!J41</f>
        <v>0</v>
      </c>
      <c r="D75" s="9">
        <f>blad2!K41</f>
        <v>0</v>
      </c>
      <c r="E75" s="56">
        <f>blad2!L41</f>
        <v>0</v>
      </c>
    </row>
    <row r="76" spans="1:25" x14ac:dyDescent="0.25">
      <c r="A76" s="41">
        <f>blad2!A42</f>
        <v>71</v>
      </c>
      <c r="B76" s="55">
        <f>blad2!B42</f>
        <v>0</v>
      </c>
      <c r="C76" s="9">
        <f>blad2!J42</f>
        <v>0</v>
      </c>
      <c r="D76" s="9">
        <f>blad2!K42</f>
        <v>0</v>
      </c>
      <c r="E76" s="56">
        <f>blad2!L42</f>
        <v>0</v>
      </c>
    </row>
    <row r="77" spans="1:25" x14ac:dyDescent="0.25">
      <c r="A77" s="41">
        <f>blad2!A43</f>
        <v>72</v>
      </c>
      <c r="B77" s="55">
        <f>blad2!B43</f>
        <v>0</v>
      </c>
      <c r="C77" s="9">
        <f>blad2!J43</f>
        <v>0</v>
      </c>
      <c r="D77" s="9">
        <f>blad2!K43</f>
        <v>0</v>
      </c>
      <c r="E77" s="56">
        <f>blad2!L43</f>
        <v>0</v>
      </c>
    </row>
    <row r="78" spans="1:25" x14ac:dyDescent="0.25">
      <c r="A78" s="41">
        <f>blad2!A44</f>
        <v>73</v>
      </c>
      <c r="B78" s="55">
        <f>blad2!B44</f>
        <v>0</v>
      </c>
      <c r="C78" s="9">
        <f>blad2!J44</f>
        <v>0</v>
      </c>
      <c r="D78" s="9">
        <f>blad2!K44</f>
        <v>0</v>
      </c>
      <c r="E78" s="56">
        <f>blad2!L44</f>
        <v>0</v>
      </c>
    </row>
    <row r="79" spans="1:25" x14ac:dyDescent="0.25">
      <c r="A79" s="41">
        <f>blad2!A45</f>
        <v>74</v>
      </c>
      <c r="B79" s="55">
        <f>blad2!B45</f>
        <v>0</v>
      </c>
      <c r="C79" s="9">
        <f>blad2!J45</f>
        <v>0</v>
      </c>
      <c r="D79" s="9">
        <f>blad2!K45</f>
        <v>0</v>
      </c>
      <c r="E79" s="56">
        <f>blad2!L45</f>
        <v>0</v>
      </c>
    </row>
    <row r="80" spans="1:25" x14ac:dyDescent="0.25">
      <c r="A80" s="41">
        <f>blad2!A46</f>
        <v>75</v>
      </c>
      <c r="B80" s="55">
        <f>blad2!B46</f>
        <v>0</v>
      </c>
      <c r="C80" s="9">
        <f>blad2!J46</f>
        <v>0</v>
      </c>
      <c r="D80" s="9">
        <f>blad2!K46</f>
        <v>0</v>
      </c>
      <c r="E80" s="56">
        <f>blad2!L46</f>
        <v>0</v>
      </c>
    </row>
    <row r="81" spans="1:5" x14ac:dyDescent="0.25">
      <c r="A81" s="41">
        <f>blad2!N22</f>
        <v>76</v>
      </c>
      <c r="B81" s="55">
        <f>blad2!O22</f>
        <v>0</v>
      </c>
      <c r="C81" s="9">
        <f>blad2!W22</f>
        <v>0</v>
      </c>
      <c r="D81" s="9">
        <f>blad2!X22</f>
        <v>0</v>
      </c>
      <c r="E81" s="56">
        <f>blad2!Y22</f>
        <v>0</v>
      </c>
    </row>
    <row r="82" spans="1:5" x14ac:dyDescent="0.25">
      <c r="A82" s="41">
        <f>blad2!N23</f>
        <v>77</v>
      </c>
      <c r="B82" s="55">
        <f>blad2!O23</f>
        <v>0</v>
      </c>
      <c r="C82" s="9">
        <f>blad2!W23</f>
        <v>0</v>
      </c>
      <c r="D82" s="9">
        <f>blad2!X23</f>
        <v>0</v>
      </c>
      <c r="E82" s="56">
        <f>blad2!Y23</f>
        <v>0</v>
      </c>
    </row>
    <row r="83" spans="1:5" x14ac:dyDescent="0.25">
      <c r="A83" s="41">
        <f>blad2!N24</f>
        <v>78</v>
      </c>
      <c r="B83" s="55">
        <f>blad2!O24</f>
        <v>0</v>
      </c>
      <c r="C83" s="9">
        <f>blad2!W24</f>
        <v>0</v>
      </c>
      <c r="D83" s="9">
        <f>blad2!X24</f>
        <v>0</v>
      </c>
      <c r="E83" s="56">
        <f>blad2!Y24</f>
        <v>0</v>
      </c>
    </row>
    <row r="84" spans="1:5" x14ac:dyDescent="0.25">
      <c r="A84" s="41">
        <f>blad2!N25</f>
        <v>79</v>
      </c>
      <c r="B84" s="55">
        <f>blad2!O25</f>
        <v>0</v>
      </c>
      <c r="C84" s="9">
        <f>blad2!W25</f>
        <v>0</v>
      </c>
      <c r="D84" s="9">
        <f>blad2!X25</f>
        <v>0</v>
      </c>
      <c r="E84" s="56">
        <f>blad2!Y25</f>
        <v>0</v>
      </c>
    </row>
    <row r="85" spans="1:5" x14ac:dyDescent="0.25">
      <c r="A85" s="41">
        <f>blad2!N26</f>
        <v>80</v>
      </c>
      <c r="B85" s="55">
        <f>blad2!O26</f>
        <v>0</v>
      </c>
      <c r="C85" s="9">
        <f>blad2!W26</f>
        <v>0</v>
      </c>
      <c r="D85" s="9">
        <f>blad2!X26</f>
        <v>0</v>
      </c>
      <c r="E85" s="56">
        <f>blad2!Y26</f>
        <v>0</v>
      </c>
    </row>
    <row r="86" spans="1:5" x14ac:dyDescent="0.25">
      <c r="A86" s="41">
        <f>blad2!N27</f>
        <v>81</v>
      </c>
      <c r="B86" s="55">
        <f>blad2!O27</f>
        <v>0</v>
      </c>
      <c r="C86" s="9">
        <f>blad2!W27</f>
        <v>0</v>
      </c>
      <c r="D86" s="9">
        <f>blad2!X27</f>
        <v>0</v>
      </c>
      <c r="E86" s="56">
        <f>blad2!Y27</f>
        <v>0</v>
      </c>
    </row>
    <row r="87" spans="1:5" x14ac:dyDescent="0.25">
      <c r="A87" s="41">
        <f>blad2!N28</f>
        <v>82</v>
      </c>
      <c r="B87" s="55">
        <f>blad2!O28</f>
        <v>0</v>
      </c>
      <c r="C87" s="9">
        <f>blad2!W28</f>
        <v>0</v>
      </c>
      <c r="D87" s="9">
        <f>blad2!X28</f>
        <v>0</v>
      </c>
      <c r="E87" s="56">
        <f>blad2!Y28</f>
        <v>0</v>
      </c>
    </row>
    <row r="88" spans="1:5" x14ac:dyDescent="0.25">
      <c r="A88" s="41">
        <f>blad2!N29</f>
        <v>83</v>
      </c>
      <c r="B88" s="55">
        <f>blad2!O29</f>
        <v>0</v>
      </c>
      <c r="C88" s="9">
        <f>blad2!W29</f>
        <v>0</v>
      </c>
      <c r="D88" s="9">
        <f>blad2!X29</f>
        <v>0</v>
      </c>
      <c r="E88" s="56">
        <f>blad2!Y29</f>
        <v>0</v>
      </c>
    </row>
    <row r="89" spans="1:5" x14ac:dyDescent="0.25">
      <c r="A89" s="41">
        <f>blad2!N30</f>
        <v>84</v>
      </c>
      <c r="B89" s="55">
        <f>blad2!O30</f>
        <v>0</v>
      </c>
      <c r="C89" s="9">
        <f>blad2!W30</f>
        <v>0</v>
      </c>
      <c r="D89" s="9">
        <f>blad2!X30</f>
        <v>0</v>
      </c>
      <c r="E89" s="56">
        <f>blad2!Y30</f>
        <v>0</v>
      </c>
    </row>
    <row r="90" spans="1:5" x14ac:dyDescent="0.25">
      <c r="A90" s="41">
        <f>blad2!N31</f>
        <v>85</v>
      </c>
      <c r="B90" s="55">
        <f>blad2!O31</f>
        <v>0</v>
      </c>
      <c r="C90" s="9">
        <f>blad2!W31</f>
        <v>0</v>
      </c>
      <c r="D90" s="9">
        <f>blad2!X31</f>
        <v>0</v>
      </c>
      <c r="E90" s="56">
        <f>blad2!Y31</f>
        <v>0</v>
      </c>
    </row>
    <row r="91" spans="1:5" x14ac:dyDescent="0.25">
      <c r="A91" s="41">
        <f>blad2!N32</f>
        <v>86</v>
      </c>
      <c r="B91" s="55">
        <f>blad2!O32</f>
        <v>0</v>
      </c>
      <c r="C91" s="9">
        <f>blad2!W32</f>
        <v>0</v>
      </c>
      <c r="D91" s="9">
        <f>blad2!X32</f>
        <v>0</v>
      </c>
      <c r="E91" s="56">
        <f>blad2!Y32</f>
        <v>0</v>
      </c>
    </row>
    <row r="92" spans="1:5" x14ac:dyDescent="0.25">
      <c r="A92" s="41">
        <f>blad2!N33</f>
        <v>87</v>
      </c>
      <c r="B92" s="55">
        <f>blad2!O33</f>
        <v>0</v>
      </c>
      <c r="C92" s="9">
        <f>blad2!W33</f>
        <v>0</v>
      </c>
      <c r="D92" s="9">
        <f>blad2!X33</f>
        <v>0</v>
      </c>
      <c r="E92" s="56">
        <f>blad2!Y33</f>
        <v>0</v>
      </c>
    </row>
    <row r="93" spans="1:5" x14ac:dyDescent="0.25">
      <c r="A93" s="41">
        <f>blad2!N34</f>
        <v>88</v>
      </c>
      <c r="B93" s="55">
        <f>blad2!O34</f>
        <v>0</v>
      </c>
      <c r="C93" s="9">
        <f>blad2!W34</f>
        <v>0</v>
      </c>
      <c r="D93" s="9">
        <f>blad2!X34</f>
        <v>0</v>
      </c>
      <c r="E93" s="56">
        <f>blad2!Y34</f>
        <v>0</v>
      </c>
    </row>
    <row r="94" spans="1:5" x14ac:dyDescent="0.25">
      <c r="A94" s="41">
        <f>blad2!N35</f>
        <v>89</v>
      </c>
      <c r="B94" s="55">
        <f>blad2!O35</f>
        <v>0</v>
      </c>
      <c r="C94" s="9">
        <f>blad2!W35</f>
        <v>0</v>
      </c>
      <c r="D94" s="9">
        <f>blad2!X35</f>
        <v>0</v>
      </c>
      <c r="E94" s="56">
        <f>blad2!Y35</f>
        <v>0</v>
      </c>
    </row>
    <row r="95" spans="1:5" x14ac:dyDescent="0.25">
      <c r="A95" s="41">
        <f>blad2!N36</f>
        <v>90</v>
      </c>
      <c r="B95" s="55">
        <f>blad2!O36</f>
        <v>0</v>
      </c>
      <c r="C95" s="9">
        <f>blad2!W36</f>
        <v>0</v>
      </c>
      <c r="D95" s="9">
        <f>blad2!X36</f>
        <v>0</v>
      </c>
      <c r="E95" s="56">
        <f>blad2!Y36</f>
        <v>0</v>
      </c>
    </row>
    <row r="96" spans="1:5" x14ac:dyDescent="0.25">
      <c r="A96" s="41">
        <f>blad2!N37</f>
        <v>91</v>
      </c>
      <c r="B96" s="55">
        <f>blad2!O37</f>
        <v>0</v>
      </c>
      <c r="C96" s="9">
        <f>blad2!W37</f>
        <v>0</v>
      </c>
      <c r="D96" s="9">
        <f>blad2!X37</f>
        <v>0</v>
      </c>
      <c r="E96" s="56">
        <f>blad2!Y37</f>
        <v>0</v>
      </c>
    </row>
    <row r="97" spans="1:32" x14ac:dyDescent="0.25">
      <c r="A97" s="41">
        <f>blad2!N38</f>
        <v>92</v>
      </c>
      <c r="B97" s="55">
        <f>blad2!O38</f>
        <v>0</v>
      </c>
      <c r="C97" s="9">
        <f>blad2!W38</f>
        <v>0</v>
      </c>
      <c r="D97" s="9">
        <f>blad2!X38</f>
        <v>0</v>
      </c>
      <c r="E97" s="56">
        <f>blad2!Y38</f>
        <v>0</v>
      </c>
    </row>
    <row r="98" spans="1:32" x14ac:dyDescent="0.25">
      <c r="A98" s="41">
        <f>blad2!N39</f>
        <v>93</v>
      </c>
      <c r="B98" s="55">
        <f>blad2!O39</f>
        <v>0</v>
      </c>
      <c r="C98" s="9">
        <f>blad2!W39</f>
        <v>0</v>
      </c>
      <c r="D98" s="9">
        <f>blad2!X39</f>
        <v>0</v>
      </c>
      <c r="E98" s="56">
        <f>blad2!Y39</f>
        <v>0</v>
      </c>
    </row>
    <row r="99" spans="1:32" x14ac:dyDescent="0.25">
      <c r="A99" s="41">
        <f>blad2!N40</f>
        <v>94</v>
      </c>
      <c r="B99" s="55">
        <f>blad2!O40</f>
        <v>0</v>
      </c>
      <c r="C99" s="9">
        <f>blad2!W40</f>
        <v>0</v>
      </c>
      <c r="D99" s="9">
        <f>blad2!X40</f>
        <v>0</v>
      </c>
      <c r="E99" s="56">
        <f>blad2!Y40</f>
        <v>0</v>
      </c>
    </row>
    <row r="100" spans="1:32" x14ac:dyDescent="0.25">
      <c r="A100" s="41">
        <f>blad2!N41</f>
        <v>95</v>
      </c>
      <c r="B100" s="55">
        <f>blad2!O41</f>
        <v>0</v>
      </c>
      <c r="C100" s="9">
        <f>blad2!W41</f>
        <v>0</v>
      </c>
      <c r="D100" s="9">
        <f>blad2!X41</f>
        <v>0</v>
      </c>
      <c r="E100" s="56">
        <f>blad2!Y41</f>
        <v>0</v>
      </c>
    </row>
    <row r="101" spans="1:32" x14ac:dyDescent="0.25">
      <c r="A101" s="41">
        <f>blad2!N42</f>
        <v>96</v>
      </c>
      <c r="B101" s="55">
        <f>blad2!O42</f>
        <v>0</v>
      </c>
      <c r="C101" s="9">
        <f>blad2!W42</f>
        <v>0</v>
      </c>
      <c r="D101" s="9">
        <f>blad2!X42</f>
        <v>0</v>
      </c>
      <c r="E101" s="56">
        <f>blad2!Y42</f>
        <v>0</v>
      </c>
    </row>
    <row r="102" spans="1:32" x14ac:dyDescent="0.25">
      <c r="A102" s="41">
        <f>blad2!N43</f>
        <v>97</v>
      </c>
      <c r="B102" s="55">
        <f>blad2!O43</f>
        <v>0</v>
      </c>
      <c r="C102" s="9">
        <f>blad2!W43</f>
        <v>0</v>
      </c>
      <c r="D102" s="9">
        <f>blad2!X43</f>
        <v>0</v>
      </c>
      <c r="E102" s="56">
        <f>blad2!Y43</f>
        <v>0</v>
      </c>
    </row>
    <row r="103" spans="1:32" x14ac:dyDescent="0.25">
      <c r="A103" s="41">
        <f>blad2!N44</f>
        <v>98</v>
      </c>
      <c r="B103" s="55">
        <f>blad2!O44</f>
        <v>0</v>
      </c>
      <c r="C103" s="9">
        <f>blad2!W44</f>
        <v>0</v>
      </c>
      <c r="D103" s="9">
        <f>blad2!X44</f>
        <v>0</v>
      </c>
      <c r="E103" s="56">
        <f>blad2!Y44</f>
        <v>0</v>
      </c>
    </row>
    <row r="104" spans="1:32" x14ac:dyDescent="0.25">
      <c r="A104" s="41">
        <f>blad2!N45</f>
        <v>99</v>
      </c>
      <c r="B104" s="55">
        <f>blad2!O45</f>
        <v>0</v>
      </c>
      <c r="C104" s="9">
        <f>blad2!W45</f>
        <v>0</v>
      </c>
      <c r="D104" s="9">
        <f>blad2!X45</f>
        <v>0</v>
      </c>
      <c r="E104" s="56">
        <f>blad2!Y45</f>
        <v>0</v>
      </c>
    </row>
    <row r="105" spans="1:32" x14ac:dyDescent="0.25">
      <c r="A105" s="41">
        <f>blad2!N46</f>
        <v>100</v>
      </c>
      <c r="B105" s="55">
        <f>blad2!O46</f>
        <v>0</v>
      </c>
      <c r="C105" s="9">
        <f>blad2!W46</f>
        <v>0</v>
      </c>
      <c r="D105" s="9">
        <f>blad2!X46</f>
        <v>0</v>
      </c>
      <c r="E105" s="56">
        <f>blad2!Y46</f>
        <v>0</v>
      </c>
    </row>
    <row r="106" spans="1:32" x14ac:dyDescent="0.25">
      <c r="A106" s="9"/>
      <c r="B106" s="55"/>
      <c r="C106" s="9"/>
      <c r="D106" s="9"/>
      <c r="E106" s="9"/>
    </row>
    <row r="107" spans="1:32" x14ac:dyDescent="0.25">
      <c r="A107" s="9"/>
      <c r="B107" s="55"/>
      <c r="C107" s="9"/>
      <c r="D107" s="9"/>
      <c r="E107" s="9"/>
    </row>
    <row r="108" spans="1:32" x14ac:dyDescent="0.25">
      <c r="A108" s="11" t="str">
        <f>blad3!U1</f>
        <v>Blad 3</v>
      </c>
      <c r="B108" s="55" t="s">
        <v>16</v>
      </c>
      <c r="C108" s="9" t="s">
        <v>85</v>
      </c>
      <c r="D108" s="9" t="s">
        <v>88</v>
      </c>
      <c r="E108" s="9" t="s">
        <v>87</v>
      </c>
    </row>
    <row r="109" spans="1:32" x14ac:dyDescent="0.25">
      <c r="A109" s="41">
        <f>blad3!A22</f>
        <v>101</v>
      </c>
      <c r="B109" s="55">
        <f>blad3!B22</f>
        <v>0</v>
      </c>
      <c r="C109" s="9">
        <f>blad3!J22</f>
        <v>0</v>
      </c>
      <c r="D109" s="9">
        <f>blad3!K22</f>
        <v>0</v>
      </c>
      <c r="E109" s="56">
        <f>blad3!L22</f>
        <v>0</v>
      </c>
      <c r="I109" s="47">
        <v>1</v>
      </c>
      <c r="J109" s="57">
        <f>COUNTIF($D$109:$D$158,1)</f>
        <v>0</v>
      </c>
      <c r="K109" s="47"/>
      <c r="L109" s="47">
        <v>11</v>
      </c>
      <c r="M109" s="57">
        <f>COUNTIF($D$109:$D$158,11)</f>
        <v>0</v>
      </c>
      <c r="N109" s="47"/>
      <c r="O109" s="47">
        <v>21</v>
      </c>
      <c r="P109" s="57">
        <f>COUNTIF($D$109:$D$158,21)</f>
        <v>0</v>
      </c>
      <c r="Q109" s="47"/>
      <c r="R109" s="47">
        <v>31</v>
      </c>
      <c r="S109" s="57">
        <f>COUNTIF($D$109:$D$158,31)</f>
        <v>0</v>
      </c>
      <c r="T109" s="47"/>
      <c r="U109" s="47">
        <v>41</v>
      </c>
      <c r="V109" s="57">
        <f>COUNTIF($D$109:$D$158,41)</f>
        <v>0</v>
      </c>
      <c r="W109" s="47"/>
      <c r="X109" s="47">
        <v>51</v>
      </c>
      <c r="Y109" s="57">
        <f>COUNTIF($D$109:$D$158,51)</f>
        <v>0</v>
      </c>
      <c r="Z109" s="47"/>
      <c r="AA109" s="47">
        <v>61</v>
      </c>
      <c r="AB109" s="57">
        <f>COUNTIF($D$109:$D$158,61)</f>
        <v>0</v>
      </c>
      <c r="AC109" s="47"/>
      <c r="AF109" s="47"/>
    </row>
    <row r="110" spans="1:32" x14ac:dyDescent="0.25">
      <c r="A110" s="41">
        <f>blad3!A23</f>
        <v>102</v>
      </c>
      <c r="B110" s="55">
        <f>blad3!B23</f>
        <v>0</v>
      </c>
      <c r="C110" s="9">
        <f>blad3!J23</f>
        <v>0</v>
      </c>
      <c r="D110" s="9">
        <f>blad3!K23</f>
        <v>0</v>
      </c>
      <c r="E110" s="56">
        <f>blad3!L23</f>
        <v>0</v>
      </c>
      <c r="I110" s="47">
        <v>2</v>
      </c>
      <c r="J110" s="57">
        <f>COUNTIF($D$109:$D$158,2)</f>
        <v>0</v>
      </c>
      <c r="K110" s="47"/>
      <c r="L110" s="47">
        <v>12</v>
      </c>
      <c r="M110" s="57">
        <f>COUNTIF($D$109:$D$158,12)</f>
        <v>0</v>
      </c>
      <c r="N110" s="47"/>
      <c r="O110" s="47">
        <v>22</v>
      </c>
      <c r="P110" s="57">
        <f>COUNTIF($D$109:$D$158,22)</f>
        <v>0</v>
      </c>
      <c r="Q110" s="47"/>
      <c r="R110" s="47">
        <v>32</v>
      </c>
      <c r="S110" s="57">
        <f>COUNTIF($D$109:$D$158,32)</f>
        <v>0</v>
      </c>
      <c r="T110" s="47"/>
      <c r="U110" s="47">
        <v>42</v>
      </c>
      <c r="V110" s="57">
        <f>COUNTIF($D$109:$D$158,42)</f>
        <v>0</v>
      </c>
      <c r="W110" s="47"/>
      <c r="X110" s="47">
        <v>52</v>
      </c>
      <c r="Y110" s="57">
        <f>COUNTIF($D$109:$D$158,52)</f>
        <v>0</v>
      </c>
      <c r="Z110" s="47"/>
      <c r="AA110" s="47">
        <v>62</v>
      </c>
      <c r="AB110" s="57">
        <f>COUNTIF($D$109:$D$158,62)</f>
        <v>0</v>
      </c>
      <c r="AC110" s="47"/>
      <c r="AF110" s="47"/>
    </row>
    <row r="111" spans="1:32" x14ac:dyDescent="0.25">
      <c r="A111" s="41">
        <f>blad3!A24</f>
        <v>103</v>
      </c>
      <c r="B111" s="55">
        <f>blad3!B24</f>
        <v>0</v>
      </c>
      <c r="C111" s="9">
        <f>blad3!J24</f>
        <v>0</v>
      </c>
      <c r="D111" s="9">
        <f>blad3!K24</f>
        <v>0</v>
      </c>
      <c r="E111" s="56">
        <f>blad3!L24</f>
        <v>0</v>
      </c>
      <c r="I111" s="47">
        <v>3</v>
      </c>
      <c r="J111" s="57">
        <f>COUNTIF($D$109:$D$158,3)</f>
        <v>0</v>
      </c>
      <c r="K111" s="47"/>
      <c r="L111" s="47">
        <v>13</v>
      </c>
      <c r="M111" s="57">
        <f>COUNTIF($D$109:$D$158,13)</f>
        <v>0</v>
      </c>
      <c r="N111" s="47"/>
      <c r="O111" s="47">
        <v>23</v>
      </c>
      <c r="P111" s="57">
        <f>COUNTIF($D$109:$D$158,23)</f>
        <v>0</v>
      </c>
      <c r="Q111" s="47"/>
      <c r="R111" s="47">
        <v>33</v>
      </c>
      <c r="S111" s="57">
        <f>COUNTIF($D$109:$D$158,33)</f>
        <v>0</v>
      </c>
      <c r="T111" s="47"/>
      <c r="U111" s="47">
        <v>43</v>
      </c>
      <c r="V111" s="57">
        <f>COUNTIF($D$109:$D$158,43)</f>
        <v>0</v>
      </c>
      <c r="W111" s="47"/>
      <c r="X111" s="47">
        <v>53</v>
      </c>
      <c r="Y111" s="57">
        <f>COUNTIF($D$109:$D$158,53)</f>
        <v>0</v>
      </c>
      <c r="Z111" s="47"/>
      <c r="AC111" s="47"/>
      <c r="AF111" s="47"/>
    </row>
    <row r="112" spans="1:32" x14ac:dyDescent="0.25">
      <c r="A112" s="41">
        <f>blad3!A25</f>
        <v>104</v>
      </c>
      <c r="B112" s="55">
        <f>blad3!B25</f>
        <v>0</v>
      </c>
      <c r="C112" s="9">
        <f>blad3!J25</f>
        <v>0</v>
      </c>
      <c r="D112" s="9">
        <f>blad3!K25</f>
        <v>0</v>
      </c>
      <c r="E112" s="56">
        <f>blad3!L25</f>
        <v>0</v>
      </c>
      <c r="I112" s="47">
        <v>4</v>
      </c>
      <c r="J112" s="57">
        <f>COUNTIF($D$109:$D$158,4)</f>
        <v>0</v>
      </c>
      <c r="K112" s="47"/>
      <c r="L112" s="47">
        <v>14</v>
      </c>
      <c r="M112" s="57">
        <f>COUNTIF($D$109:$D$158,14)</f>
        <v>0</v>
      </c>
      <c r="N112" s="47"/>
      <c r="O112" s="47">
        <v>24</v>
      </c>
      <c r="P112" s="57">
        <f>COUNTIF($D$109:$D$158,24)</f>
        <v>0</v>
      </c>
      <c r="Q112" s="47"/>
      <c r="R112" s="47">
        <v>34</v>
      </c>
      <c r="S112" s="57">
        <f>COUNTIF($D$109:$D$158,34)</f>
        <v>0</v>
      </c>
      <c r="T112" s="47"/>
      <c r="U112" s="47">
        <v>44</v>
      </c>
      <c r="V112" s="57">
        <f>COUNTIF($D$109:$D$158,44)</f>
        <v>0</v>
      </c>
      <c r="W112" s="47"/>
      <c r="X112" s="47">
        <v>54</v>
      </c>
      <c r="Y112" s="57">
        <f>COUNTIF($D$109:$D$158,54)</f>
        <v>0</v>
      </c>
      <c r="Z112" s="47"/>
      <c r="AC112" s="47"/>
      <c r="AF112" s="47"/>
    </row>
    <row r="113" spans="1:32" x14ac:dyDescent="0.25">
      <c r="A113" s="41">
        <f>blad3!A26</f>
        <v>105</v>
      </c>
      <c r="B113" s="55">
        <f>blad3!B26</f>
        <v>0</v>
      </c>
      <c r="C113" s="9">
        <f>blad3!J26</f>
        <v>0</v>
      </c>
      <c r="D113" s="9">
        <f>blad3!K26</f>
        <v>0</v>
      </c>
      <c r="E113" s="56">
        <f>blad3!L26</f>
        <v>0</v>
      </c>
      <c r="I113" s="47">
        <v>5</v>
      </c>
      <c r="J113" s="57">
        <f>COUNTIF($D$109:$D$158,5)</f>
        <v>0</v>
      </c>
      <c r="K113" s="47"/>
      <c r="L113" s="47">
        <v>15</v>
      </c>
      <c r="M113" s="57">
        <f>COUNTIF($D$109:$D$158,15)</f>
        <v>0</v>
      </c>
      <c r="N113" s="47"/>
      <c r="O113" s="47">
        <v>25</v>
      </c>
      <c r="P113" s="57">
        <f>COUNTIF($D$109:$D$158,25)</f>
        <v>0</v>
      </c>
      <c r="Q113" s="47"/>
      <c r="R113" s="47">
        <v>35</v>
      </c>
      <c r="S113" s="57">
        <f>COUNTIF($D$109:$D$158,35)</f>
        <v>0</v>
      </c>
      <c r="T113" s="47"/>
      <c r="U113" s="47">
        <v>45</v>
      </c>
      <c r="V113" s="57">
        <f>COUNTIF($D$109:$D$158,45)</f>
        <v>0</v>
      </c>
      <c r="W113" s="47"/>
      <c r="X113" s="47">
        <v>55</v>
      </c>
      <c r="Y113" s="57">
        <f>COUNTIF($D$109:$D$158,55)</f>
        <v>0</v>
      </c>
      <c r="Z113" s="47"/>
      <c r="AC113" s="47"/>
      <c r="AF113" s="47"/>
    </row>
    <row r="114" spans="1:32" x14ac:dyDescent="0.25">
      <c r="A114" s="41">
        <f>blad3!A27</f>
        <v>106</v>
      </c>
      <c r="B114" s="55">
        <f>blad3!B27</f>
        <v>0</v>
      </c>
      <c r="C114" s="9">
        <f>blad3!J27</f>
        <v>0</v>
      </c>
      <c r="D114" s="9">
        <f>blad3!K27</f>
        <v>0</v>
      </c>
      <c r="E114" s="56">
        <f>blad3!L27</f>
        <v>0</v>
      </c>
      <c r="I114" s="47">
        <v>6</v>
      </c>
      <c r="J114" s="57">
        <f>COUNTIF($D$109:$D$158,6)</f>
        <v>0</v>
      </c>
      <c r="K114" s="47"/>
      <c r="L114" s="47">
        <v>16</v>
      </c>
      <c r="M114" s="57">
        <f>COUNTIF($D$109:$D$158,16)</f>
        <v>0</v>
      </c>
      <c r="N114" s="47"/>
      <c r="O114" s="47">
        <v>26</v>
      </c>
      <c r="P114" s="57">
        <f>COUNTIF($D$109:$D$158,26)</f>
        <v>0</v>
      </c>
      <c r="Q114" s="47"/>
      <c r="R114" s="47">
        <v>36</v>
      </c>
      <c r="S114" s="57">
        <f>COUNTIF($D$109:$D$158,36)</f>
        <v>0</v>
      </c>
      <c r="T114" s="47"/>
      <c r="U114" s="47">
        <v>46</v>
      </c>
      <c r="V114" s="57">
        <f>COUNTIF($D$109:$D$158,46)</f>
        <v>0</v>
      </c>
      <c r="W114" s="47"/>
      <c r="X114" s="47">
        <v>56</v>
      </c>
      <c r="Y114" s="57">
        <f>COUNTIF($D$109:$D$158,56)</f>
        <v>0</v>
      </c>
      <c r="Z114" s="47"/>
      <c r="AC114" s="47"/>
      <c r="AF114" s="47"/>
    </row>
    <row r="115" spans="1:32" x14ac:dyDescent="0.25">
      <c r="A115" s="41">
        <f>blad3!A28</f>
        <v>107</v>
      </c>
      <c r="B115" s="55">
        <f>blad3!B28</f>
        <v>0</v>
      </c>
      <c r="C115" s="9">
        <f>blad3!J28</f>
        <v>0</v>
      </c>
      <c r="D115" s="9">
        <f>blad3!K28</f>
        <v>0</v>
      </c>
      <c r="E115" s="56">
        <f>blad3!L28</f>
        <v>0</v>
      </c>
      <c r="I115" s="47">
        <v>7</v>
      </c>
      <c r="J115" s="57">
        <f>COUNTIF($D$109:$D$158,7)</f>
        <v>0</v>
      </c>
      <c r="L115" s="47">
        <v>17</v>
      </c>
      <c r="M115" s="57">
        <f>COUNTIF($D$109:$D$158,17)</f>
        <v>0</v>
      </c>
      <c r="O115" s="47">
        <v>27</v>
      </c>
      <c r="P115" s="57">
        <f>COUNTIF($D$109:$D$158,27)</f>
        <v>0</v>
      </c>
      <c r="R115" s="47">
        <v>37</v>
      </c>
      <c r="S115" s="57">
        <f>COUNTIF($D$109:$D$158,37)</f>
        <v>0</v>
      </c>
      <c r="U115" s="47">
        <v>47</v>
      </c>
      <c r="V115" s="57">
        <f>COUNTIF($D$109:$D$158,47)</f>
        <v>0</v>
      </c>
      <c r="X115" s="47">
        <v>57</v>
      </c>
      <c r="Y115" s="57">
        <f>COUNTIF($D$109:$D$158,57)</f>
        <v>0</v>
      </c>
    </row>
    <row r="116" spans="1:32" x14ac:dyDescent="0.25">
      <c r="A116" s="41">
        <f>blad3!A29</f>
        <v>108</v>
      </c>
      <c r="B116" s="55">
        <f>blad3!B29</f>
        <v>0</v>
      </c>
      <c r="C116" s="9">
        <f>blad3!J29</f>
        <v>0</v>
      </c>
      <c r="D116" s="9">
        <f>blad3!K29</f>
        <v>0</v>
      </c>
      <c r="E116" s="56">
        <f>blad3!L29</f>
        <v>0</v>
      </c>
      <c r="I116" s="47">
        <v>8</v>
      </c>
      <c r="J116" s="57">
        <f>COUNTIF($D$109:$D$158,8)</f>
        <v>0</v>
      </c>
      <c r="L116" s="47">
        <v>18</v>
      </c>
      <c r="M116" s="57">
        <f>COUNTIF($D$109:$D$158,18)</f>
        <v>0</v>
      </c>
      <c r="O116" s="47">
        <v>28</v>
      </c>
      <c r="P116" s="57">
        <f>COUNTIF($D$109:$D$158,28)</f>
        <v>0</v>
      </c>
      <c r="R116" s="47">
        <v>38</v>
      </c>
      <c r="S116" s="57">
        <f>COUNTIF($D$109:$D$158,38)</f>
        <v>0</v>
      </c>
      <c r="U116" s="47">
        <v>48</v>
      </c>
      <c r="V116" s="57">
        <f>COUNTIF($D$109:$D$158,48)</f>
        <v>0</v>
      </c>
      <c r="X116" s="47">
        <v>58</v>
      </c>
      <c r="Y116" s="57">
        <f>COUNTIF($D$109:$D$158,58)</f>
        <v>0</v>
      </c>
    </row>
    <row r="117" spans="1:32" x14ac:dyDescent="0.25">
      <c r="A117" s="41">
        <f>blad3!A30</f>
        <v>109</v>
      </c>
      <c r="B117" s="55">
        <f>blad3!B30</f>
        <v>0</v>
      </c>
      <c r="C117" s="9">
        <f>blad3!J30</f>
        <v>0</v>
      </c>
      <c r="D117" s="9">
        <f>blad3!K30</f>
        <v>0</v>
      </c>
      <c r="E117" s="56">
        <f>blad3!L30</f>
        <v>0</v>
      </c>
      <c r="I117" s="47">
        <v>9</v>
      </c>
      <c r="J117" s="57">
        <f>COUNTIF($D$109:$D$158,9)</f>
        <v>0</v>
      </c>
      <c r="L117" s="47">
        <v>19</v>
      </c>
      <c r="M117" s="57">
        <f>COUNTIF($D$109:$D$158,19)</f>
        <v>0</v>
      </c>
      <c r="O117" s="47">
        <v>29</v>
      </c>
      <c r="P117" s="57">
        <f>COUNTIF($D$109:$D$158,29)</f>
        <v>0</v>
      </c>
      <c r="R117" s="47">
        <v>39</v>
      </c>
      <c r="S117" s="57">
        <f>COUNTIF($D$109:$D$158,39)</f>
        <v>0</v>
      </c>
      <c r="U117" s="47">
        <v>49</v>
      </c>
      <c r="V117" s="57">
        <f>COUNTIF($D$109:$D$158,49)</f>
        <v>0</v>
      </c>
      <c r="X117" s="47">
        <v>59</v>
      </c>
      <c r="Y117" s="57">
        <f>COUNTIF($D$109:$D$158,59)</f>
        <v>0</v>
      </c>
    </row>
    <row r="118" spans="1:32" x14ac:dyDescent="0.25">
      <c r="A118" s="41">
        <f>blad3!A31</f>
        <v>110</v>
      </c>
      <c r="B118" s="55">
        <f>blad3!B31</f>
        <v>0</v>
      </c>
      <c r="C118" s="9">
        <f>blad3!J31</f>
        <v>0</v>
      </c>
      <c r="D118" s="9">
        <f>blad3!K31</f>
        <v>0</v>
      </c>
      <c r="E118" s="56">
        <f>blad3!L31</f>
        <v>0</v>
      </c>
      <c r="I118" s="47">
        <v>10</v>
      </c>
      <c r="J118" s="57">
        <f>COUNTIF($D$109:$D$158,10)</f>
        <v>0</v>
      </c>
      <c r="L118" s="47">
        <v>20</v>
      </c>
      <c r="M118" s="57">
        <f>COUNTIF($D$109:$D$158,20)</f>
        <v>0</v>
      </c>
      <c r="O118" s="47">
        <v>30</v>
      </c>
      <c r="P118" s="57">
        <f>COUNTIF($D$109:$D$158,30)</f>
        <v>0</v>
      </c>
      <c r="R118" s="47">
        <v>40</v>
      </c>
      <c r="S118" s="57">
        <f>COUNTIF($D$109:$D$158,40)</f>
        <v>0</v>
      </c>
      <c r="U118" s="47">
        <v>50</v>
      </c>
      <c r="V118" s="57">
        <f>COUNTIF($D$109:$D$158,50)</f>
        <v>0</v>
      </c>
      <c r="X118" s="47">
        <v>60</v>
      </c>
      <c r="Y118" s="57">
        <f>COUNTIF($D$109:$D$158,60)</f>
        <v>0</v>
      </c>
    </row>
    <row r="119" spans="1:32" x14ac:dyDescent="0.25">
      <c r="A119" s="41">
        <f>blad3!A32</f>
        <v>111</v>
      </c>
      <c r="B119" s="55">
        <f>blad3!B32</f>
        <v>0</v>
      </c>
      <c r="C119" s="9">
        <f>blad3!J32</f>
        <v>0</v>
      </c>
      <c r="D119" s="9">
        <f>blad3!K32</f>
        <v>0</v>
      </c>
      <c r="E119" s="56">
        <f>blad3!L32</f>
        <v>0</v>
      </c>
    </row>
    <row r="120" spans="1:32" x14ac:dyDescent="0.25">
      <c r="A120" s="41">
        <f>blad3!A33</f>
        <v>112</v>
      </c>
      <c r="B120" s="55">
        <f>blad3!B33</f>
        <v>0</v>
      </c>
      <c r="C120" s="9">
        <f>blad3!J33</f>
        <v>0</v>
      </c>
      <c r="D120" s="9">
        <f>blad3!K33</f>
        <v>0</v>
      </c>
      <c r="E120" s="56">
        <f>blad3!L33</f>
        <v>0</v>
      </c>
    </row>
    <row r="121" spans="1:32" x14ac:dyDescent="0.25">
      <c r="A121" s="41">
        <f>blad3!A34</f>
        <v>113</v>
      </c>
      <c r="B121" s="55">
        <f>blad3!B34</f>
        <v>0</v>
      </c>
      <c r="C121" s="9">
        <f>blad3!J34</f>
        <v>0</v>
      </c>
      <c r="D121" s="9">
        <f>blad3!K34</f>
        <v>0</v>
      </c>
      <c r="E121" s="56">
        <f>blad3!L34</f>
        <v>0</v>
      </c>
    </row>
    <row r="122" spans="1:32" x14ac:dyDescent="0.25">
      <c r="A122" s="41">
        <f>blad3!A35</f>
        <v>114</v>
      </c>
      <c r="B122" s="55">
        <f>blad3!B35</f>
        <v>0</v>
      </c>
      <c r="C122" s="9">
        <f>blad3!J35</f>
        <v>0</v>
      </c>
      <c r="D122" s="9">
        <f>blad3!K35</f>
        <v>0</v>
      </c>
      <c r="E122" s="56">
        <f>blad3!L35</f>
        <v>0</v>
      </c>
    </row>
    <row r="123" spans="1:32" x14ac:dyDescent="0.25">
      <c r="A123" s="41">
        <f>blad3!A36</f>
        <v>115</v>
      </c>
      <c r="B123" s="55">
        <f>blad3!B36</f>
        <v>0</v>
      </c>
      <c r="C123" s="9">
        <f>blad3!J36</f>
        <v>0</v>
      </c>
      <c r="D123" s="9">
        <f>blad3!K36</f>
        <v>0</v>
      </c>
      <c r="E123" s="56">
        <f>blad3!L36</f>
        <v>0</v>
      </c>
    </row>
    <row r="124" spans="1:32" x14ac:dyDescent="0.25">
      <c r="A124" s="41">
        <f>blad3!A37</f>
        <v>116</v>
      </c>
      <c r="B124" s="55">
        <f>blad3!B37</f>
        <v>0</v>
      </c>
      <c r="C124" s="9">
        <f>blad3!J37</f>
        <v>0</v>
      </c>
      <c r="D124" s="9">
        <f>blad3!K37</f>
        <v>0</v>
      </c>
      <c r="E124" s="56">
        <f>blad3!L37</f>
        <v>0</v>
      </c>
    </row>
    <row r="125" spans="1:32" x14ac:dyDescent="0.25">
      <c r="A125" s="41">
        <f>blad3!A38</f>
        <v>117</v>
      </c>
      <c r="B125" s="55">
        <f>blad3!B38</f>
        <v>0</v>
      </c>
      <c r="C125" s="9">
        <f>blad3!J38</f>
        <v>0</v>
      </c>
      <c r="D125" s="9">
        <f>blad3!K38</f>
        <v>0</v>
      </c>
      <c r="E125" s="56">
        <f>blad3!L38</f>
        <v>0</v>
      </c>
    </row>
    <row r="126" spans="1:32" x14ac:dyDescent="0.25">
      <c r="A126" s="41">
        <f>blad3!A39</f>
        <v>118</v>
      </c>
      <c r="B126" s="55">
        <f>blad3!B39</f>
        <v>0</v>
      </c>
      <c r="C126" s="9">
        <f>blad3!J39</f>
        <v>0</v>
      </c>
      <c r="D126" s="9">
        <f>blad3!K39</f>
        <v>0</v>
      </c>
      <c r="E126" s="56">
        <f>blad3!L39</f>
        <v>0</v>
      </c>
    </row>
    <row r="127" spans="1:32" x14ac:dyDescent="0.25">
      <c r="A127" s="41">
        <f>blad3!A40</f>
        <v>119</v>
      </c>
      <c r="B127" s="55">
        <f>blad3!B40</f>
        <v>0</v>
      </c>
      <c r="C127" s="9">
        <f>blad3!J40</f>
        <v>0</v>
      </c>
      <c r="D127" s="9">
        <f>blad3!K40</f>
        <v>0</v>
      </c>
      <c r="E127" s="56">
        <f>blad3!L40</f>
        <v>0</v>
      </c>
    </row>
    <row r="128" spans="1:32" x14ac:dyDescent="0.25">
      <c r="A128" s="41">
        <f>blad3!A41</f>
        <v>120</v>
      </c>
      <c r="B128" s="55">
        <f>blad3!B41</f>
        <v>0</v>
      </c>
      <c r="C128" s="9">
        <f>blad3!J41</f>
        <v>0</v>
      </c>
      <c r="D128" s="9">
        <f>blad3!K41</f>
        <v>0</v>
      </c>
      <c r="E128" s="56">
        <f>blad3!L41</f>
        <v>0</v>
      </c>
    </row>
    <row r="129" spans="1:5" x14ac:dyDescent="0.25">
      <c r="A129" s="41">
        <f>blad3!A42</f>
        <v>121</v>
      </c>
      <c r="B129" s="55">
        <f>blad3!B42</f>
        <v>0</v>
      </c>
      <c r="C129" s="9">
        <f>blad3!J42</f>
        <v>0</v>
      </c>
      <c r="D129" s="9">
        <f>blad3!K42</f>
        <v>0</v>
      </c>
      <c r="E129" s="56">
        <f>blad3!L42</f>
        <v>0</v>
      </c>
    </row>
    <row r="130" spans="1:5" x14ac:dyDescent="0.25">
      <c r="A130" s="41">
        <f>blad3!A43</f>
        <v>122</v>
      </c>
      <c r="B130" s="55">
        <f>blad3!B43</f>
        <v>0</v>
      </c>
      <c r="C130" s="9">
        <f>blad3!J43</f>
        <v>0</v>
      </c>
      <c r="D130" s="9">
        <f>blad3!K43</f>
        <v>0</v>
      </c>
      <c r="E130" s="56">
        <f>blad3!L43</f>
        <v>0</v>
      </c>
    </row>
    <row r="131" spans="1:5" x14ac:dyDescent="0.25">
      <c r="A131" s="41">
        <f>blad3!A44</f>
        <v>123</v>
      </c>
      <c r="B131" s="55">
        <f>blad3!B44</f>
        <v>0</v>
      </c>
      <c r="C131" s="9">
        <f>blad3!J44</f>
        <v>0</v>
      </c>
      <c r="D131" s="9">
        <f>blad3!K44</f>
        <v>0</v>
      </c>
      <c r="E131" s="56">
        <f>blad3!L44</f>
        <v>0</v>
      </c>
    </row>
    <row r="132" spans="1:5" x14ac:dyDescent="0.25">
      <c r="A132" s="41">
        <f>blad3!A45</f>
        <v>124</v>
      </c>
      <c r="B132" s="55">
        <f>blad3!B45</f>
        <v>0</v>
      </c>
      <c r="C132" s="9">
        <f>blad3!J45</f>
        <v>0</v>
      </c>
      <c r="D132" s="9">
        <f>blad3!K45</f>
        <v>0</v>
      </c>
      <c r="E132" s="56">
        <f>blad3!L45</f>
        <v>0</v>
      </c>
    </row>
    <row r="133" spans="1:5" x14ac:dyDescent="0.25">
      <c r="A133" s="41">
        <f>blad3!A46</f>
        <v>125</v>
      </c>
      <c r="B133" s="55">
        <f>blad3!B46</f>
        <v>0</v>
      </c>
      <c r="C133" s="9">
        <f>blad3!J46</f>
        <v>0</v>
      </c>
      <c r="D133" s="9">
        <f>blad3!K46</f>
        <v>0</v>
      </c>
      <c r="E133" s="56">
        <f>blad3!L46</f>
        <v>0</v>
      </c>
    </row>
    <row r="134" spans="1:5" x14ac:dyDescent="0.25">
      <c r="A134" s="41">
        <f>blad3!N22</f>
        <v>126</v>
      </c>
      <c r="B134" s="55">
        <f>blad3!B47</f>
        <v>0</v>
      </c>
      <c r="C134" s="9">
        <f>blad3!W22</f>
        <v>0</v>
      </c>
      <c r="D134" s="9">
        <f>blad3!X22</f>
        <v>0</v>
      </c>
      <c r="E134" s="56">
        <f>blad3!Y22</f>
        <v>0</v>
      </c>
    </row>
    <row r="135" spans="1:5" x14ac:dyDescent="0.25">
      <c r="A135" s="41">
        <f>blad3!N23</f>
        <v>127</v>
      </c>
      <c r="B135" s="55">
        <f>blad3!O23</f>
        <v>0</v>
      </c>
      <c r="C135" s="9">
        <f>blad3!W23</f>
        <v>0</v>
      </c>
      <c r="D135" s="9">
        <f>blad3!X23</f>
        <v>0</v>
      </c>
      <c r="E135" s="56">
        <f>blad3!Y23</f>
        <v>0</v>
      </c>
    </row>
    <row r="136" spans="1:5" x14ac:dyDescent="0.25">
      <c r="A136" s="41">
        <f>blad3!N24</f>
        <v>128</v>
      </c>
      <c r="B136" s="55">
        <f>blad3!O24</f>
        <v>0</v>
      </c>
      <c r="C136" s="9">
        <f>blad3!W24</f>
        <v>0</v>
      </c>
      <c r="D136" s="9">
        <f>blad3!X24</f>
        <v>0</v>
      </c>
      <c r="E136" s="56">
        <f>blad3!Y24</f>
        <v>0</v>
      </c>
    </row>
    <row r="137" spans="1:5" x14ac:dyDescent="0.25">
      <c r="A137" s="41">
        <f>blad3!N25</f>
        <v>129</v>
      </c>
      <c r="B137" s="55">
        <f>blad3!O25</f>
        <v>0</v>
      </c>
      <c r="C137" s="9">
        <f>blad3!W25</f>
        <v>0</v>
      </c>
      <c r="D137" s="9">
        <f>blad3!X25</f>
        <v>0</v>
      </c>
      <c r="E137" s="56">
        <f>blad3!Y25</f>
        <v>0</v>
      </c>
    </row>
    <row r="138" spans="1:5" x14ac:dyDescent="0.25">
      <c r="A138" s="41">
        <f>blad3!N26</f>
        <v>130</v>
      </c>
      <c r="B138" s="55">
        <f>blad3!O26</f>
        <v>0</v>
      </c>
      <c r="C138" s="9">
        <f>blad3!W26</f>
        <v>0</v>
      </c>
      <c r="D138" s="9">
        <f>blad3!X26</f>
        <v>0</v>
      </c>
      <c r="E138" s="56">
        <f>blad3!Y26</f>
        <v>0</v>
      </c>
    </row>
    <row r="139" spans="1:5" x14ac:dyDescent="0.25">
      <c r="A139" s="41">
        <f>blad3!N27</f>
        <v>131</v>
      </c>
      <c r="B139" s="55">
        <f>blad3!O27</f>
        <v>0</v>
      </c>
      <c r="C139" s="9">
        <f>blad3!W27</f>
        <v>0</v>
      </c>
      <c r="D139" s="9">
        <f>blad3!X27</f>
        <v>0</v>
      </c>
      <c r="E139" s="56">
        <f>blad3!Y27</f>
        <v>0</v>
      </c>
    </row>
    <row r="140" spans="1:5" x14ac:dyDescent="0.25">
      <c r="A140" s="41">
        <f>blad3!N28</f>
        <v>132</v>
      </c>
      <c r="B140" s="55">
        <f>blad3!O28</f>
        <v>0</v>
      </c>
      <c r="C140" s="9">
        <f>blad3!W28</f>
        <v>0</v>
      </c>
      <c r="D140" s="9">
        <f>blad3!X28</f>
        <v>0</v>
      </c>
      <c r="E140" s="56">
        <f>blad3!Y28</f>
        <v>0</v>
      </c>
    </row>
    <row r="141" spans="1:5" x14ac:dyDescent="0.25">
      <c r="A141" s="41">
        <f>blad3!N29</f>
        <v>133</v>
      </c>
      <c r="B141" s="55">
        <f>blad3!O29</f>
        <v>0</v>
      </c>
      <c r="C141" s="9">
        <f>blad3!W29</f>
        <v>0</v>
      </c>
      <c r="D141" s="9">
        <f>blad3!X29</f>
        <v>0</v>
      </c>
      <c r="E141" s="56">
        <f>blad3!Y29</f>
        <v>0</v>
      </c>
    </row>
    <row r="142" spans="1:5" x14ac:dyDescent="0.25">
      <c r="A142" s="41">
        <f>blad3!N30</f>
        <v>134</v>
      </c>
      <c r="B142" s="55">
        <f>blad3!O30</f>
        <v>0</v>
      </c>
      <c r="C142" s="9">
        <f>blad3!W30</f>
        <v>0</v>
      </c>
      <c r="D142" s="9">
        <f>blad3!X30</f>
        <v>0</v>
      </c>
      <c r="E142" s="56">
        <f>blad3!Y30</f>
        <v>0</v>
      </c>
    </row>
    <row r="143" spans="1:5" x14ac:dyDescent="0.25">
      <c r="A143" s="41">
        <f>blad3!N31</f>
        <v>135</v>
      </c>
      <c r="B143" s="55">
        <f>blad3!O31</f>
        <v>0</v>
      </c>
      <c r="C143" s="9">
        <f>blad3!W31</f>
        <v>0</v>
      </c>
      <c r="D143" s="9">
        <f>blad3!X31</f>
        <v>0</v>
      </c>
      <c r="E143" s="56">
        <f>blad3!Y31</f>
        <v>0</v>
      </c>
    </row>
    <row r="144" spans="1:5" x14ac:dyDescent="0.25">
      <c r="A144" s="41">
        <f>blad3!N32</f>
        <v>136</v>
      </c>
      <c r="B144" s="55">
        <f>blad3!O32</f>
        <v>0</v>
      </c>
      <c r="C144" s="9">
        <f>blad3!W32</f>
        <v>0</v>
      </c>
      <c r="D144" s="9">
        <f>blad3!X32</f>
        <v>0</v>
      </c>
      <c r="E144" s="56">
        <f>blad3!Y32</f>
        <v>0</v>
      </c>
    </row>
    <row r="145" spans="1:5" x14ac:dyDescent="0.25">
      <c r="A145" s="41">
        <f>blad3!N33</f>
        <v>137</v>
      </c>
      <c r="B145" s="55">
        <f>blad3!O33</f>
        <v>0</v>
      </c>
      <c r="C145" s="9">
        <f>blad3!W33</f>
        <v>0</v>
      </c>
      <c r="D145" s="9">
        <f>blad3!X33</f>
        <v>0</v>
      </c>
      <c r="E145" s="56">
        <f>blad3!Y33</f>
        <v>0</v>
      </c>
    </row>
    <row r="146" spans="1:5" x14ac:dyDescent="0.25">
      <c r="A146" s="41">
        <f>blad3!N34</f>
        <v>138</v>
      </c>
      <c r="B146" s="55">
        <f>blad3!O34</f>
        <v>0</v>
      </c>
      <c r="C146" s="9">
        <f>blad3!W34</f>
        <v>0</v>
      </c>
      <c r="D146" s="9">
        <f>blad3!X34</f>
        <v>0</v>
      </c>
      <c r="E146" s="56">
        <f>blad3!Y34</f>
        <v>0</v>
      </c>
    </row>
    <row r="147" spans="1:5" x14ac:dyDescent="0.25">
      <c r="A147" s="41">
        <f>blad3!N35</f>
        <v>139</v>
      </c>
      <c r="B147" s="55">
        <f>blad3!O35</f>
        <v>0</v>
      </c>
      <c r="C147" s="9">
        <f>blad3!W35</f>
        <v>0</v>
      </c>
      <c r="D147" s="9">
        <f>blad3!X35</f>
        <v>0</v>
      </c>
      <c r="E147" s="56">
        <f>blad3!Y35</f>
        <v>0</v>
      </c>
    </row>
    <row r="148" spans="1:5" x14ac:dyDescent="0.25">
      <c r="A148" s="41">
        <f>blad3!N36</f>
        <v>140</v>
      </c>
      <c r="B148" s="55">
        <f>blad3!O36</f>
        <v>0</v>
      </c>
      <c r="C148" s="9">
        <f>blad3!W36</f>
        <v>0</v>
      </c>
      <c r="D148" s="9">
        <f>blad3!X36</f>
        <v>0</v>
      </c>
      <c r="E148" s="56">
        <f>blad3!Y36</f>
        <v>0</v>
      </c>
    </row>
    <row r="149" spans="1:5" x14ac:dyDescent="0.25">
      <c r="A149" s="41">
        <f>blad3!N37</f>
        <v>141</v>
      </c>
      <c r="B149" s="55">
        <f>blad3!O37</f>
        <v>0</v>
      </c>
      <c r="C149" s="9">
        <f>blad3!W37</f>
        <v>0</v>
      </c>
      <c r="D149" s="9">
        <f>blad3!X37</f>
        <v>0</v>
      </c>
      <c r="E149" s="56">
        <f>blad3!Y37</f>
        <v>0</v>
      </c>
    </row>
    <row r="150" spans="1:5" x14ac:dyDescent="0.25">
      <c r="A150" s="41">
        <f>blad3!N38</f>
        <v>142</v>
      </c>
      <c r="B150" s="55">
        <f>blad3!O38</f>
        <v>0</v>
      </c>
      <c r="C150" s="9">
        <f>blad3!W38</f>
        <v>0</v>
      </c>
      <c r="D150" s="9">
        <f>blad3!X38</f>
        <v>0</v>
      </c>
      <c r="E150" s="56">
        <f>blad3!Y38</f>
        <v>0</v>
      </c>
    </row>
    <row r="151" spans="1:5" x14ac:dyDescent="0.25">
      <c r="A151" s="41">
        <f>blad3!N39</f>
        <v>143</v>
      </c>
      <c r="B151" s="55">
        <f>blad3!O39</f>
        <v>0</v>
      </c>
      <c r="C151" s="9">
        <f>blad3!W39</f>
        <v>0</v>
      </c>
      <c r="D151" s="9">
        <f>blad3!X39</f>
        <v>0</v>
      </c>
      <c r="E151" s="56">
        <f>blad3!Y39</f>
        <v>0</v>
      </c>
    </row>
    <row r="152" spans="1:5" x14ac:dyDescent="0.25">
      <c r="A152" s="41">
        <f>blad3!N40</f>
        <v>144</v>
      </c>
      <c r="B152" s="55">
        <f>blad3!O40</f>
        <v>0</v>
      </c>
      <c r="C152" s="9">
        <f>blad3!W40</f>
        <v>0</v>
      </c>
      <c r="D152" s="9">
        <f>blad3!X40</f>
        <v>0</v>
      </c>
      <c r="E152" s="56">
        <f>blad3!Y40</f>
        <v>0</v>
      </c>
    </row>
    <row r="153" spans="1:5" x14ac:dyDescent="0.25">
      <c r="A153" s="41">
        <f>blad3!N41</f>
        <v>145</v>
      </c>
      <c r="B153" s="55">
        <f>blad3!O41</f>
        <v>0</v>
      </c>
      <c r="C153" s="9">
        <f>blad3!W41</f>
        <v>0</v>
      </c>
      <c r="D153" s="9">
        <f>blad3!X41</f>
        <v>0</v>
      </c>
      <c r="E153" s="56">
        <f>blad3!Y41</f>
        <v>0</v>
      </c>
    </row>
    <row r="154" spans="1:5" x14ac:dyDescent="0.25">
      <c r="A154" s="41">
        <f>blad3!N42</f>
        <v>146</v>
      </c>
      <c r="B154" s="55">
        <f>blad3!O42</f>
        <v>0</v>
      </c>
      <c r="C154" s="9">
        <f>blad3!W42</f>
        <v>0</v>
      </c>
      <c r="D154" s="9">
        <f>blad3!X42</f>
        <v>0</v>
      </c>
      <c r="E154" s="56">
        <f>blad3!Y42</f>
        <v>0</v>
      </c>
    </row>
    <row r="155" spans="1:5" x14ac:dyDescent="0.25">
      <c r="A155" s="41">
        <f>blad3!N43</f>
        <v>147</v>
      </c>
      <c r="B155" s="55">
        <f>blad3!O43</f>
        <v>0</v>
      </c>
      <c r="C155" s="9">
        <f>blad3!W43</f>
        <v>0</v>
      </c>
      <c r="D155" s="9">
        <f>blad3!X43</f>
        <v>0</v>
      </c>
      <c r="E155" s="56">
        <f>blad3!Y43</f>
        <v>0</v>
      </c>
    </row>
    <row r="156" spans="1:5" x14ac:dyDescent="0.25">
      <c r="A156" s="41">
        <f>blad3!N44</f>
        <v>148</v>
      </c>
      <c r="B156" s="55">
        <f>blad3!O44</f>
        <v>0</v>
      </c>
      <c r="C156" s="9">
        <f>blad3!W44</f>
        <v>0</v>
      </c>
      <c r="D156" s="9">
        <f>blad3!X44</f>
        <v>0</v>
      </c>
      <c r="E156" s="56">
        <f>blad3!Y44</f>
        <v>0</v>
      </c>
    </row>
    <row r="157" spans="1:5" x14ac:dyDescent="0.25">
      <c r="A157" s="41">
        <f>blad3!N45</f>
        <v>149</v>
      </c>
      <c r="B157" s="55">
        <f>blad3!O45</f>
        <v>0</v>
      </c>
      <c r="C157" s="9">
        <f>blad3!W45</f>
        <v>0</v>
      </c>
      <c r="D157" s="9">
        <f>blad3!X45</f>
        <v>0</v>
      </c>
      <c r="E157" s="56">
        <f>blad3!Y45</f>
        <v>0</v>
      </c>
    </row>
    <row r="158" spans="1:5" x14ac:dyDescent="0.25">
      <c r="A158" s="41">
        <f>blad3!N46</f>
        <v>150</v>
      </c>
      <c r="B158" s="55">
        <f>blad3!O46</f>
        <v>0</v>
      </c>
      <c r="C158" s="9">
        <f>blad3!W46</f>
        <v>0</v>
      </c>
      <c r="D158" s="9">
        <f>blad3!X46</f>
        <v>0</v>
      </c>
      <c r="E158" s="56">
        <f>blad3!Y46</f>
        <v>0</v>
      </c>
    </row>
    <row r="159" spans="1:5" x14ac:dyDescent="0.25">
      <c r="A159" s="9"/>
      <c r="B159" s="55"/>
      <c r="C159" s="9"/>
      <c r="D159" s="9"/>
      <c r="E159" s="9"/>
    </row>
    <row r="160" spans="1:5" x14ac:dyDescent="0.25">
      <c r="A160" s="9"/>
      <c r="B160" s="55"/>
      <c r="C160" s="9"/>
      <c r="D160" s="9"/>
      <c r="E160" s="9"/>
    </row>
  </sheetData>
  <sheetProtection selectLockedCells="1" selectUnlockedCells="1"/>
  <phoneticPr fontId="1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48DC-C3DE-482E-8BDF-0F16DBCCCCA1}">
  <dimension ref="A1:H19"/>
  <sheetViews>
    <sheetView workbookViewId="0">
      <selection activeCell="B18" sqref="B18:H18"/>
    </sheetView>
  </sheetViews>
  <sheetFormatPr defaultRowHeight="13.2" x14ac:dyDescent="0.25"/>
  <cols>
    <col min="2" max="2" width="13" customWidth="1"/>
    <col min="3" max="3" width="8.109375" customWidth="1"/>
  </cols>
  <sheetData>
    <row r="1" spans="1:8" ht="15.6" x14ac:dyDescent="0.3">
      <c r="B1" s="77" t="str">
        <f>blad1!F1</f>
        <v>AVONDVIERDAAGSE 2026</v>
      </c>
      <c r="C1" s="77"/>
      <c r="D1" s="77"/>
    </row>
    <row r="2" spans="1:8" ht="15.6" x14ac:dyDescent="0.3">
      <c r="B2" s="77"/>
      <c r="C2" s="77"/>
      <c r="D2" s="77"/>
    </row>
    <row r="3" spans="1:8" ht="15.6" x14ac:dyDescent="0.3">
      <c r="B3" s="78" t="str">
        <f>blad1!V3</f>
        <v>Utr Vechtzoom</v>
      </c>
      <c r="C3" s="77"/>
      <c r="D3" s="77"/>
    </row>
    <row r="4" spans="1:8" x14ac:dyDescent="0.25">
      <c r="A4" s="54"/>
      <c r="B4" s="54"/>
      <c r="C4" s="54"/>
      <c r="D4" s="54"/>
      <c r="E4" s="54"/>
      <c r="F4" s="54"/>
      <c r="G4" s="54"/>
      <c r="H4" s="54"/>
    </row>
    <row r="5" spans="1:8" x14ac:dyDescent="0.25">
      <c r="A5" s="54"/>
      <c r="B5" s="75" t="s">
        <v>111</v>
      </c>
      <c r="C5" s="54"/>
      <c r="D5" s="76"/>
      <c r="E5" s="74"/>
      <c r="F5" s="54"/>
      <c r="G5" s="54"/>
      <c r="H5" s="54"/>
    </row>
    <row r="6" spans="1:8" x14ac:dyDescent="0.25">
      <c r="A6" s="54"/>
      <c r="B6" s="54"/>
      <c r="C6" s="54"/>
      <c r="D6" s="54"/>
      <c r="E6" s="54"/>
      <c r="F6" s="54"/>
      <c r="G6" s="54"/>
      <c r="H6" s="54"/>
    </row>
    <row r="7" spans="1:8" x14ac:dyDescent="0.25">
      <c r="A7" s="54"/>
      <c r="B7" s="122" t="s">
        <v>112</v>
      </c>
      <c r="C7" s="162"/>
      <c r="D7" s="163">
        <f>blad1!L7</f>
        <v>0</v>
      </c>
      <c r="E7" s="164"/>
      <c r="F7" s="164"/>
      <c r="G7" s="165"/>
      <c r="H7" s="54"/>
    </row>
    <row r="8" spans="1:8" x14ac:dyDescent="0.25">
      <c r="A8" s="54"/>
      <c r="B8" s="54"/>
      <c r="C8" s="54"/>
      <c r="D8" s="54"/>
      <c r="E8" s="54"/>
      <c r="F8" s="54"/>
      <c r="G8" s="54"/>
      <c r="H8" s="54"/>
    </row>
    <row r="9" spans="1:8" x14ac:dyDescent="0.25">
      <c r="A9" s="54"/>
      <c r="B9" s="122" t="s">
        <v>109</v>
      </c>
      <c r="C9" s="162"/>
      <c r="D9" s="166">
        <f>blad1!L8</f>
        <v>0</v>
      </c>
      <c r="E9" s="164"/>
      <c r="F9" s="164"/>
      <c r="G9" s="165"/>
      <c r="H9" s="54"/>
    </row>
    <row r="10" spans="1:8" x14ac:dyDescent="0.25">
      <c r="A10" s="54"/>
      <c r="B10" s="54"/>
      <c r="C10" s="54"/>
      <c r="D10" s="54"/>
      <c r="E10" s="54"/>
      <c r="F10" s="54"/>
      <c r="G10" s="54"/>
      <c r="H10" s="54"/>
    </row>
    <row r="11" spans="1:8" x14ac:dyDescent="0.25">
      <c r="A11" s="54"/>
      <c r="B11" s="75" t="s">
        <v>113</v>
      </c>
      <c r="C11" s="54"/>
      <c r="D11" s="167">
        <f>blad1!L12</f>
        <v>0</v>
      </c>
      <c r="E11" s="164"/>
      <c r="F11" s="164"/>
      <c r="G11" s="165"/>
      <c r="H11" s="54"/>
    </row>
    <row r="12" spans="1:8" x14ac:dyDescent="0.25">
      <c r="A12" s="54"/>
      <c r="B12" s="54"/>
      <c r="C12" s="54"/>
      <c r="D12" s="54"/>
      <c r="E12" s="54"/>
      <c r="F12" s="54"/>
      <c r="G12" s="54"/>
      <c r="H12" s="54"/>
    </row>
    <row r="13" spans="1:8" x14ac:dyDescent="0.25">
      <c r="A13" s="54"/>
      <c r="B13" s="54" t="s">
        <v>108</v>
      </c>
      <c r="C13" s="54"/>
      <c r="D13" s="54"/>
      <c r="E13" s="74" t="s">
        <v>117</v>
      </c>
      <c r="F13" s="54"/>
      <c r="G13" s="54"/>
      <c r="H13" s="54"/>
    </row>
    <row r="14" spans="1:8" x14ac:dyDescent="0.25">
      <c r="A14" s="54"/>
      <c r="B14" s="54"/>
      <c r="C14" s="54"/>
      <c r="D14" s="54"/>
      <c r="E14" s="54"/>
      <c r="F14" s="54"/>
      <c r="G14" s="54"/>
      <c r="H14" s="54"/>
    </row>
    <row r="15" spans="1:8" x14ac:dyDescent="0.25">
      <c r="A15" s="54"/>
      <c r="B15" s="54" t="s">
        <v>110</v>
      </c>
      <c r="C15" s="54"/>
      <c r="D15" s="54"/>
      <c r="E15" s="74" t="s">
        <v>117</v>
      </c>
      <c r="F15" s="54"/>
      <c r="G15" s="54"/>
      <c r="H15" s="54"/>
    </row>
    <row r="16" spans="1:8" x14ac:dyDescent="0.25">
      <c r="A16" s="54"/>
      <c r="B16" s="54"/>
      <c r="C16" s="54"/>
      <c r="D16" s="54"/>
      <c r="E16" s="54"/>
      <c r="F16" s="54"/>
      <c r="G16" s="54"/>
      <c r="H16" s="54"/>
    </row>
    <row r="17" spans="1:8" x14ac:dyDescent="0.25">
      <c r="A17" s="54"/>
      <c r="B17" s="54"/>
      <c r="C17" s="54"/>
      <c r="D17" s="54"/>
      <c r="E17" s="54"/>
      <c r="F17" s="54"/>
      <c r="G17" s="54"/>
      <c r="H17" s="54"/>
    </row>
    <row r="18" spans="1:8" ht="39.75" customHeight="1" x14ac:dyDescent="0.4">
      <c r="A18" s="54"/>
      <c r="B18" s="160" t="s">
        <v>114</v>
      </c>
      <c r="C18" s="161"/>
      <c r="D18" s="161"/>
      <c r="E18" s="161"/>
      <c r="F18" s="161"/>
      <c r="G18" s="161"/>
      <c r="H18" s="161"/>
    </row>
    <row r="19" spans="1:8" x14ac:dyDescent="0.25">
      <c r="A19" s="54"/>
      <c r="B19" s="54"/>
      <c r="C19" s="54"/>
      <c r="D19" s="54"/>
      <c r="E19" s="54"/>
      <c r="F19" s="54"/>
      <c r="G19" s="54"/>
      <c r="H19" s="54"/>
    </row>
  </sheetData>
  <sheetProtection password="CEB2" sheet="1" objects="1" scenarios="1"/>
  <mergeCells count="6">
    <mergeCell ref="B18:H18"/>
    <mergeCell ref="B7:C7"/>
    <mergeCell ref="B9:C9"/>
    <mergeCell ref="D7:G7"/>
    <mergeCell ref="D9:G9"/>
    <mergeCell ref="D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</vt:lpstr>
      <vt:lpstr>blad2</vt:lpstr>
      <vt:lpstr>blad3</vt:lpstr>
      <vt:lpstr>Totalen</vt:lpstr>
      <vt:lpstr>Blad4</vt:lpstr>
      <vt:lpstr>Startplaatsen</vt:lpstr>
    </vt:vector>
  </TitlesOfParts>
  <Company>Avond 4daagse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Bart Ponsen</dc:creator>
  <cp:lastModifiedBy>Peter Besamusca</cp:lastModifiedBy>
  <cp:lastPrinted>2024-01-14T14:01:09Z</cp:lastPrinted>
  <dcterms:created xsi:type="dcterms:W3CDTF">2005-02-08T10:58:09Z</dcterms:created>
  <dcterms:modified xsi:type="dcterms:W3CDTF">2026-03-03T10:34:22Z</dcterms:modified>
</cp:coreProperties>
</file>